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30" windowWidth="19395" windowHeight="10980" tabRatio="479"/>
  </bookViews>
  <sheets>
    <sheet name="на 01.07.2021" sheetId="2" r:id="rId1"/>
    <sheet name="Лист1" sheetId="3" r:id="rId2"/>
  </sheets>
  <definedNames>
    <definedName name="_xlnm.Print_Titles" localSheetId="0">'на 01.07.2021'!$3:$4</definedName>
    <definedName name="_xlnm.Print_Area" localSheetId="0">'на 01.07.2021'!$A$1:$M$262</definedName>
  </definedNames>
  <calcPr calcId="145621" iterate="1" iterateCount="1000"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9" i="2" l="1"/>
  <c r="E259" i="2"/>
  <c r="F258" i="2"/>
  <c r="E258" i="2"/>
  <c r="F92" i="2" l="1"/>
  <c r="F97" i="2"/>
  <c r="F96" i="2"/>
  <c r="F95" i="2"/>
  <c r="F94" i="2"/>
  <c r="F93" i="2"/>
  <c r="L85" i="2"/>
  <c r="L79" i="2" s="1"/>
  <c r="L84" i="2"/>
  <c r="L83" i="2"/>
  <c r="L77" i="2" s="1"/>
  <c r="L78" i="2"/>
  <c r="E74" i="2"/>
  <c r="E62" i="2"/>
  <c r="L55" i="2"/>
  <c r="E55" i="2"/>
  <c r="L54" i="2"/>
  <c r="L48" i="2" s="1"/>
  <c r="F54" i="2"/>
  <c r="E54" i="2"/>
  <c r="E48" i="2" s="1"/>
  <c r="L53" i="2"/>
  <c r="F53" i="2"/>
  <c r="F47" i="2" s="1"/>
  <c r="E50" i="2"/>
  <c r="L49" i="2"/>
  <c r="F49" i="2"/>
  <c r="E49" i="2"/>
  <c r="F48" i="2"/>
  <c r="L47" i="2"/>
  <c r="F46" i="2"/>
  <c r="E46" i="2"/>
  <c r="F45" i="2"/>
  <c r="E45" i="2"/>
  <c r="F44" i="2"/>
  <c r="E44" i="2"/>
  <c r="E86" i="2"/>
  <c r="E87" i="2"/>
  <c r="E88" i="2"/>
  <c r="E96" i="2"/>
  <c r="E90" i="2" s="1"/>
  <c r="F90" i="2"/>
  <c r="E97" i="2"/>
  <c r="E91" i="2" s="1"/>
  <c r="F91" i="2"/>
  <c r="E204" i="2" l="1"/>
  <c r="F203" i="2"/>
  <c r="E203" i="2"/>
  <c r="F202" i="2"/>
  <c r="E198" i="2"/>
  <c r="F197" i="2"/>
  <c r="E197" i="2"/>
  <c r="F196" i="2"/>
  <c r="E192" i="2"/>
  <c r="E191" i="2" s="1"/>
  <c r="L191" i="2"/>
  <c r="F191" i="2"/>
  <c r="F190" i="2" s="1"/>
  <c r="L190" i="2"/>
  <c r="E186" i="2"/>
  <c r="E185" i="2" s="1"/>
  <c r="L185" i="2"/>
  <c r="F185" i="2"/>
  <c r="F184" i="2" s="1"/>
  <c r="L184" i="2"/>
  <c r="E180" i="2"/>
  <c r="L179" i="2"/>
  <c r="E179" i="2"/>
  <c r="L178" i="2"/>
  <c r="F178" i="2"/>
  <c r="E178" i="2"/>
  <c r="F177" i="2"/>
  <c r="E176" i="2"/>
  <c r="F175" i="2"/>
  <c r="E175" i="2"/>
  <c r="F174" i="2"/>
  <c r="E174" i="2"/>
  <c r="L173" i="2"/>
  <c r="L172" i="2" s="1"/>
  <c r="F173" i="2"/>
  <c r="E173" i="2"/>
  <c r="E172" i="2" s="1"/>
  <c r="F172" i="2"/>
  <c r="F171" i="2" s="1"/>
  <c r="E171" i="2"/>
  <c r="F170" i="2"/>
  <c r="E170" i="2"/>
  <c r="F169" i="2"/>
  <c r="E169" i="2"/>
  <c r="F168" i="2"/>
  <c r="E168" i="2"/>
  <c r="L167" i="2"/>
  <c r="L166" i="2" s="1"/>
  <c r="F167" i="2"/>
  <c r="E167" i="2"/>
  <c r="E166" i="2" s="1"/>
  <c r="F166" i="2"/>
  <c r="F165" i="2" s="1"/>
  <c r="L165" i="2"/>
  <c r="L163" i="2"/>
  <c r="L157" i="2" s="1"/>
  <c r="L162" i="2"/>
  <c r="L161" i="2"/>
  <c r="L155" i="2" s="1"/>
  <c r="E161" i="2"/>
  <c r="F160" i="2"/>
  <c r="E160" i="2"/>
  <c r="F159" i="2"/>
  <c r="E159" i="2"/>
  <c r="L158" i="2"/>
  <c r="F158" i="2"/>
  <c r="E158" i="2"/>
  <c r="E152" i="2" s="1"/>
  <c r="F157" i="2"/>
  <c r="E157" i="2"/>
  <c r="L156" i="2"/>
  <c r="F156" i="2"/>
  <c r="F150" i="2" s="1"/>
  <c r="E156" i="2"/>
  <c r="F155" i="2"/>
  <c r="F154" i="2" s="1"/>
  <c r="F153" i="2" s="1"/>
  <c r="E153" i="2"/>
  <c r="F152" i="2"/>
  <c r="F151" i="2"/>
  <c r="E151" i="2"/>
  <c r="L148" i="2"/>
  <c r="L147" i="2" s="1"/>
  <c r="L146" i="2"/>
  <c r="L145" i="2"/>
  <c r="L139" i="2" s="1"/>
  <c r="L144" i="2"/>
  <c r="L143" i="2"/>
  <c r="L137" i="2" s="1"/>
  <c r="E143" i="2"/>
  <c r="L142" i="2"/>
  <c r="L141" i="2" s="1"/>
  <c r="F142" i="2"/>
  <c r="E142" i="2"/>
  <c r="F141" i="2"/>
  <c r="E141" i="2"/>
  <c r="L140" i="2"/>
  <c r="F140" i="2"/>
  <c r="E140" i="2"/>
  <c r="E134" i="2" s="1"/>
  <c r="F139" i="2"/>
  <c r="E139" i="2"/>
  <c r="L138" i="2"/>
  <c r="F138" i="2"/>
  <c r="E138" i="2"/>
  <c r="E137" i="2" s="1"/>
  <c r="E136" i="2" s="1"/>
  <c r="F137" i="2"/>
  <c r="F136" i="2" s="1"/>
  <c r="F135" i="2" s="1"/>
  <c r="E135" i="2"/>
  <c r="F134" i="2"/>
  <c r="F133" i="2"/>
  <c r="E133" i="2"/>
  <c r="F132" i="2"/>
  <c r="F131" i="2"/>
  <c r="F130" i="2" s="1"/>
  <c r="F129" i="2" s="1"/>
  <c r="L130" i="2"/>
  <c r="L129" i="2" s="1"/>
  <c r="L128" i="2"/>
  <c r="L127" i="2"/>
  <c r="L121" i="2" s="1"/>
  <c r="L126" i="2"/>
  <c r="L125" i="2"/>
  <c r="L124" i="2" s="1"/>
  <c r="L123" i="2" s="1"/>
  <c r="E124" i="2"/>
  <c r="F123" i="2"/>
  <c r="F121" i="2" s="1"/>
  <c r="L122" i="2"/>
  <c r="E122" i="2"/>
  <c r="E121" i="2"/>
  <c r="E115" i="2" s="1"/>
  <c r="L120" i="2"/>
  <c r="F120" i="2"/>
  <c r="F114" i="2" s="1"/>
  <c r="E120" i="2"/>
  <c r="E114" i="2" s="1"/>
  <c r="F119" i="2"/>
  <c r="F113" i="2" s="1"/>
  <c r="E119" i="2"/>
  <c r="E113" i="2" s="1"/>
  <c r="F118" i="2"/>
  <c r="F112" i="2" s="1"/>
  <c r="E118" i="2"/>
  <c r="F117" i="2"/>
  <c r="F111" i="2" s="1"/>
  <c r="F110" i="2" s="1"/>
  <c r="F109" i="2" s="1"/>
  <c r="L111" i="2"/>
  <c r="L109" i="2" s="1"/>
  <c r="L108" i="2"/>
  <c r="L107" i="2"/>
  <c r="L101" i="2" s="1"/>
  <c r="L106" i="2"/>
  <c r="L102" i="2"/>
  <c r="L100" i="2"/>
  <c r="L99" i="2"/>
  <c r="L90" i="2"/>
  <c r="L88" i="2"/>
  <c r="L87" i="2"/>
  <c r="L86" i="2"/>
  <c r="F149" i="2" l="1"/>
  <c r="F148" i="2" s="1"/>
  <c r="F147" i="2" s="1"/>
  <c r="L136" i="2"/>
  <c r="L135" i="2" s="1"/>
  <c r="E155" i="2"/>
  <c r="E154" i="2" s="1"/>
  <c r="L98" i="2"/>
  <c r="L97" i="2" s="1"/>
  <c r="L91" i="2" s="1"/>
  <c r="F116" i="2"/>
  <c r="F115" i="2" s="1"/>
  <c r="E117" i="2"/>
  <c r="E116" i="2" s="1"/>
  <c r="E112" i="2"/>
  <c r="E111" i="2" s="1"/>
  <c r="E110" i="2" s="1"/>
  <c r="L154" i="2"/>
  <c r="L153" i="2" s="1"/>
  <c r="L160" i="2"/>
  <c r="L159" i="2" s="1"/>
  <c r="L119" i="2"/>
  <c r="L118" i="2" s="1"/>
  <c r="L117" i="2" s="1"/>
  <c r="E132" i="2"/>
  <c r="E131" i="2" s="1"/>
  <c r="E130" i="2" s="1"/>
  <c r="E150" i="2"/>
  <c r="E149" i="2" s="1"/>
  <c r="E148" i="2" s="1"/>
  <c r="F243" i="2" l="1"/>
  <c r="F244" i="2"/>
  <c r="F236" i="2"/>
  <c r="F235" i="2"/>
  <c r="L244" i="2" l="1"/>
  <c r="L243" i="2" s="1"/>
  <c r="L239" i="2"/>
  <c r="L238" i="2" s="1"/>
  <c r="L236" i="2"/>
  <c r="L235" i="2"/>
  <c r="L231" i="2"/>
  <c r="L234" i="2" l="1"/>
  <c r="L233" i="2" s="1"/>
  <c r="L230" i="2"/>
  <c r="L228" i="2" s="1"/>
  <c r="L229" i="2" l="1"/>
  <c r="L14" i="2" s="1"/>
  <c r="L15" i="2"/>
  <c r="L16" i="2"/>
  <c r="L248" i="2" l="1"/>
  <c r="L13" i="2" s="1"/>
  <c r="F234" i="2"/>
  <c r="E235" i="2"/>
  <c r="E236" i="2"/>
  <c r="E239" i="2"/>
  <c r="E238" i="2" s="1"/>
  <c r="L36" i="2"/>
  <c r="L35" i="2" s="1"/>
  <c r="L30" i="2"/>
  <c r="L29" i="2" s="1"/>
  <c r="L28" i="2"/>
  <c r="L27" i="2"/>
  <c r="L26" i="2"/>
  <c r="L25" i="2"/>
  <c r="L22" i="2"/>
  <c r="L21" i="2"/>
  <c r="L20" i="2"/>
  <c r="L19" i="2"/>
  <c r="L11" i="2"/>
  <c r="L9" i="2"/>
  <c r="L7" i="2" s="1"/>
  <c r="E234" i="2" l="1"/>
  <c r="L18" i="2"/>
  <c r="L17" i="2" s="1"/>
  <c r="L24" i="2"/>
  <c r="L23" i="2" s="1"/>
  <c r="L12" i="2"/>
  <c r="L10" i="2" l="1"/>
  <c r="F249" i="2"/>
  <c r="F248" i="2" s="1"/>
  <c r="F254" i="2"/>
  <c r="F253" i="2" s="1"/>
  <c r="E250" i="2"/>
  <c r="E254" i="2"/>
  <c r="E253" i="2" s="1"/>
  <c r="F231" i="2"/>
  <c r="F16" i="2" s="1"/>
  <c r="F230" i="2"/>
  <c r="L8" i="2" l="1"/>
  <c r="L5" i="2" s="1"/>
  <c r="E249" i="2"/>
  <c r="E248" i="2" s="1"/>
  <c r="F233" i="2"/>
  <c r="F229" i="2" l="1"/>
  <c r="F228" i="2" s="1"/>
  <c r="E244" i="2" l="1"/>
  <c r="E243" i="2" s="1"/>
  <c r="F15" i="2" l="1"/>
  <c r="F14" i="2"/>
  <c r="F13" i="2"/>
  <c r="F25" i="2" l="1"/>
  <c r="E26" i="2"/>
  <c r="F26" i="2"/>
  <c r="F20" i="2" s="1"/>
  <c r="E27" i="2"/>
  <c r="E21" i="2" s="1"/>
  <c r="F27" i="2"/>
  <c r="F21" i="2" s="1"/>
  <c r="E28" i="2"/>
  <c r="E22" i="2" s="1"/>
  <c r="F28" i="2"/>
  <c r="F22" i="2" s="1"/>
  <c r="E29" i="2"/>
  <c r="E23" i="2" s="1"/>
  <c r="F30" i="2"/>
  <c r="F29" i="2" s="1"/>
  <c r="E31" i="2"/>
  <c r="E30" i="2" s="1"/>
  <c r="E25" i="2" l="1"/>
  <c r="E24" i="2" s="1"/>
  <c r="F24" i="2"/>
  <c r="F23" i="2" s="1"/>
  <c r="E20" i="2"/>
  <c r="E19" i="2" s="1"/>
  <c r="F19" i="2"/>
  <c r="F18" i="2" s="1"/>
  <c r="F17" i="2" s="1"/>
  <c r="E17" i="2" l="1"/>
  <c r="E231" i="2" l="1"/>
  <c r="E16" i="2" s="1"/>
  <c r="E230" i="2"/>
  <c r="E15" i="2" l="1"/>
  <c r="E228" i="2"/>
  <c r="E233" i="2"/>
  <c r="E18" i="2" s="1"/>
  <c r="E229" i="2"/>
  <c r="E14" i="2" s="1"/>
  <c r="E13" i="2" l="1"/>
  <c r="F36" i="2" l="1"/>
  <c r="F35" i="2" s="1"/>
  <c r="E37" i="2"/>
  <c r="E36" i="2" s="1"/>
</calcChain>
</file>

<file path=xl/sharedStrings.xml><?xml version="1.0" encoding="utf-8"?>
<sst xmlns="http://schemas.openxmlformats.org/spreadsheetml/2006/main" count="494" uniqueCount="196">
  <si>
    <t>№ п/п</t>
  </si>
  <si>
    <t>Наименование Программы, подпрограммы, основного мероприятия, мероприятий</t>
  </si>
  <si>
    <t>Исполнитель</t>
  </si>
  <si>
    <t>Источник финансирования</t>
  </si>
  <si>
    <t>Наменование целевого индикатора (показателя)</t>
  </si>
  <si>
    <t>Единица измерения показателя</t>
  </si>
  <si>
    <t>План</t>
  </si>
  <si>
    <t>Факт</t>
  </si>
  <si>
    <t>Департамент социальной защиты населения Ивановской области</t>
  </si>
  <si>
    <t>Всего</t>
  </si>
  <si>
    <t>- областной бюджет</t>
  </si>
  <si>
    <t>- федеральный бюджет</t>
  </si>
  <si>
    <t>- бюджеты государственных внебюджетных фондов</t>
  </si>
  <si>
    <t>внебюджетное финансирование</t>
  </si>
  <si>
    <t>человек</t>
  </si>
  <si>
    <t>процентов</t>
  </si>
  <si>
    <t>1.1</t>
  </si>
  <si>
    <t>1.1.1</t>
  </si>
  <si>
    <t>1.1.2</t>
  </si>
  <si>
    <t>Подпрограмма "Обеспечение жильем отдельных категорий граждан"</t>
  </si>
  <si>
    <t>Основное мероприятие "Предоставление меры социальной поддержки по обеспечению жильем отдельных категорий граждан"</t>
  </si>
  <si>
    <t>Мероприятие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</si>
  <si>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в рублях</t>
  </si>
  <si>
    <t>бюджетные ассигнования всего, в том числе:</t>
  </si>
  <si>
    <t>Департамент жилищно-коммунального хозяйства Ивановской области</t>
  </si>
  <si>
    <t>областной бюджет</t>
  </si>
  <si>
    <t>федеральный бюджет</t>
  </si>
  <si>
    <t>бюджеты государственных внебюджетных фондов</t>
  </si>
  <si>
    <t>1.</t>
  </si>
  <si>
    <t>Подпрограмма «Реализация мероприятий по обеспечению населения Ивановской области теплоснабжением, водоснабжением и водоотведением»</t>
  </si>
  <si>
    <t>2.</t>
  </si>
  <si>
    <t>2.1.</t>
  </si>
  <si>
    <t>2.1.1.</t>
  </si>
  <si>
    <t>Мероприятие «Предоставление материально-технических ресурсов для оперативного устранения неисправностей на муниципальных объектах жилищно-коммунального хозяйства»</t>
  </si>
  <si>
    <t>м</t>
  </si>
  <si>
    <t>штук</t>
  </si>
  <si>
    <t>единиц</t>
  </si>
  <si>
    <t>5.1.</t>
  </si>
  <si>
    <t>5.</t>
  </si>
  <si>
    <t>5.1.1.</t>
  </si>
  <si>
    <t>Подпрограмма "Развитие газификации Ивановской области"</t>
  </si>
  <si>
    <t>Департамент строительства и архитектуры Ивановской области</t>
  </si>
  <si>
    <t>бюджетные ассигнования - всего,</t>
  </si>
  <si>
    <t>Основное мероприятие "Газификация населенных пунктов и объектов социальной инфраструктуры Ивановской области"</t>
  </si>
  <si>
    <t>Мероприятие "Предоставление субсидии бюджетам муниципальных образований на разработку проектной документации и газификацию населенных пунктов, объектов социальной инфраструктуры Ивановской области"</t>
  </si>
  <si>
    <t>7.1.1.</t>
  </si>
  <si>
    <t>Подпрограмма "Обеспечение жильем молодых семей"</t>
  </si>
  <si>
    <t>Бюджетные ассигнования всего, в том числе:</t>
  </si>
  <si>
    <t>-областной бюджет</t>
  </si>
  <si>
    <t>-федеральный бюджет</t>
  </si>
  <si>
    <t>-бюджеты государственных внебюджетных фондов</t>
  </si>
  <si>
    <t>Внебюджетное финансирование</t>
  </si>
  <si>
    <t>Основное мероприятие "Предоставление субсидии бюджетам муниципальных образований в целях предоставления социальных выплат молодым семьям на приобретение (строительство) жилого помещения"</t>
  </si>
  <si>
    <t>Мероприятие "Субсидии бюджетам муниципальных образований в целях предоставления социальных выплат молодым семьям на приобретение (строительство) жилого помещения"</t>
  </si>
  <si>
    <t>семей</t>
  </si>
  <si>
    <t>Подпрограмма "Государственная поддержка граждан в сфере ипотечного жилищного кредитования"</t>
  </si>
  <si>
    <t>Бюджетные ассигнования</t>
  </si>
  <si>
    <t>-обл. бюджет</t>
  </si>
  <si>
    <t>-фед. бюджет</t>
  </si>
  <si>
    <t xml:space="preserve">Основное мероприятие "Предоставление субсидий из бюджета Ивановской области бюджетам муниципальных образований Ивановской области в целях предоставления субсидий гражданам - участникам Подпрограммы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(в том числе рефинансированному)"
</t>
  </si>
  <si>
    <t>Мероприятие "Субсидии бюджетам муниципальных образований в целях предоставления субсидий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(в том числе рефинансированному)"</t>
  </si>
  <si>
    <t>Подпрограмма "Стимулирование развития жилищного строительства"</t>
  </si>
  <si>
    <t>%</t>
  </si>
  <si>
    <t>ед.</t>
  </si>
  <si>
    <t>6.1.1.</t>
  </si>
  <si>
    <t>6.</t>
  </si>
  <si>
    <t>8.</t>
  </si>
  <si>
    <t>8.1.</t>
  </si>
  <si>
    <t>1.1. Годовой объем ввода жилья</t>
  </si>
  <si>
    <t>тыс. кв. м.</t>
  </si>
  <si>
    <t>шт.</t>
  </si>
  <si>
    <t>Департамент социальной защиты населения Ивановской области, Департамент строительства и архитектуры Ивановской области</t>
  </si>
  <si>
    <t>Мероприятие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</si>
  <si>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1.1.1 Показатель "Число получателей мер социальной поддержки по обеспечению жильем отдельных категорий граждан, установленных федеральным законом от 12.01.1995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(за год)"</t>
  </si>
  <si>
    <t>1.1.2 Число лиц, ожидающих предоставления мер социальной поддержки по обеспечению жильем отдельных категорий граждан, установленных Федеральным законом от 12.01.1995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(на конец года)</t>
  </si>
  <si>
    <t>1.2.1 Число получателей мер социальной поддержки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(за год)</t>
  </si>
  <si>
    <t>1.2.2 Число лиц, ожидающих предоставления мер социальной поддержки по обеспечению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 (на конец года)</t>
  </si>
  <si>
    <t>1.1.1  Объем предоставленных материально-технических ресурсов (по основным видам ресурсов)</t>
  </si>
  <si>
    <t>км.</t>
  </si>
  <si>
    <t xml:space="preserve">1.1.2. Газификация природным газом жилищного фонда (домовладения и квартиры)
</t>
  </si>
  <si>
    <t xml:space="preserve">1.1.3. Количество газифицированных природным газом котельных
</t>
  </si>
  <si>
    <t>1.1.1 Количество молодых семей, получивших свидетельство о праве на получение социальной выплаты на приобретение (строительство) жилого помещения</t>
  </si>
  <si>
    <t>Объем ресурсного обеспечения, утвержденный Программой</t>
  </si>
  <si>
    <t>Основное мероприятие "Развитие жилищного строительства"</t>
  </si>
  <si>
    <t xml:space="preserve">1.1.1. Доля ввода жилья экономкласса в общем объеме ввода жилья
 </t>
  </si>
  <si>
    <t xml:space="preserve">1.2.1. Количество построенных (реконструированных) объектов социальной инфраструктуры в рамках реализации проектов по комплексному развитию территорий, предусматривающих строительство жилья экономкласса
</t>
  </si>
  <si>
    <t>1.2. Количество оплаченных свидетельств, предоставленных семьям в целях улучшения жилищных условий, в том числе с помощью ипотечного жилищного кредита</t>
  </si>
  <si>
    <t>1.3. Число получателей мер социальной поддержки по обеспечению жильем отдельных категорий граждан</t>
  </si>
  <si>
    <t>2.1. Уровень газификации природным газом городов и сельских поселений Ивановской области</t>
  </si>
  <si>
    <t>1.1.1. Протяженность построенных распределительных, межпоселковых газопроводов</t>
  </si>
  <si>
    <t xml:space="preserve">1.1.4. Количество реконструированных газораспределительных станций (ГРС)
</t>
  </si>
  <si>
    <t xml:space="preserve">1.1.5. Разработка (корректировка) проектной документации
</t>
  </si>
  <si>
    <t>7.</t>
  </si>
  <si>
    <t xml:space="preserve">Департамент строительства и архитектуры Ивановской области </t>
  </si>
  <si>
    <t>8.1.1.</t>
  </si>
  <si>
    <t>1.1.1 Количество граждан (семей), получивших свидетельство о предоставлении субсидии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t>
  </si>
  <si>
    <t>граждан (семей)</t>
  </si>
  <si>
    <t xml:space="preserve">1.3.1. Количество реализованных роектов по строительству (реконструкции) автомобильных дорог в новых микрорайонах массовой малоэтажной и многоквартирной застройки жильем экономкласса
</t>
  </si>
  <si>
    <t>Мероприятие "Субсидии бюджетам муниципальных образований Ивановской области на возмещение затрат (части затрат) на уплату процентов по кредитам, полученным муниципальными образованиями или юридическими лицами в кредитных организациях на обеспечение инженерной инфраструктурой земельных участков, предназначенных для строительства жилья экономкласса"</t>
  </si>
  <si>
    <t>Мероприятие "Субсидии бюджетам муниципальных образований Ивановской области на строительство (реконструкцию) объектов социальной инфраструктуры в рамках реализации проектов комплексного развития территорий, предусматривающих строительство жилья экономкласса"</t>
  </si>
  <si>
    <t>Мероприятие "Субсидии бюджетам муниципальных образований Ивановской области на строительство (реконструкцию) автомобильных дорог в новых микрорайонах массовой малоэтажной и многоквартирной застройки жильем экономкласса"</t>
  </si>
  <si>
    <t>Постановлением Правительства Ивановской области от 22.03.2017 № 75-п «О распределении субсидий бюджетам муниципальных образований в целях предоставления социальных выплат молодым семьям на приобретение (строительство) жилого помещения в рамках подпрограммы «Обеспечение жильем молодых семей» государственной программы Ивановской области «Обеспечение доступным и комфортным жильем, объектами инженерной инфраструктуры и услугами жилищно-коммунального хозяйства населения Ивановской области» в 2017 году» 21 муниципальному образованию распределена субсидия из средств федерального и областного бюджетов в целях предоставления социальных выплат молодым семьям – участникам подпрограммы на приобретение (строительство) жилого помещения. В настоящее время ведется работа по подписанию  сторонами соглашения о предоставлении субсидии.</t>
  </si>
  <si>
    <t>В Закон Ивановской области от 07.12.2016 № 112-ОЗ «Об областном бюджете на 2017 год и плановый период 2018 и 2019 годов» законом Ивановской области от 16.03.2017 № 13-ОЗ внесены изменения в части финансирования подпрограммы «Государственная поддержка граждан в сфере ипотечного жилищного кредитования» в размере 25 млн. руб.  
В настоящее время на согласовании в органах исполнительной власти Ивановской области находится проект постановления Правительства Ивановской области  «О распределении субсидий бюджетам муниципальных образований в целях предоставления субсидий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(в том числе рефинансированному) в рамках подпрограммы «Государственная поддержка граждан в сфере ипотечного жилищного кредитования» государственной программы Ивановской области «Обеспечение доступным и комфортным жильем, объектами инженерной инфраструктуры и услугами жилищно-коммунального хозяйства населения Ивановской области» в 2017 году».</t>
  </si>
  <si>
    <t>Постановлением Правительства Иванвоской области от 07.04.2017 № 119-п "О внесении изменений в постановление Правительства Ивановской области от 13.11.2013 № 458-п "Об утверждении государственной программы Ивановской области "Обеспечение доступным и комфортным жильем, объектами инженерной инфраструктуры и услугами жилищно-коммунального хозяйства населения Ивановской области" на реализацию данного мероприятия предусмотрены средства федерального бюджета в размере 106981538,66 руб. и средства бюджета Иванвоской области в размере 4702484,74 руб., которые распределены бюджету городского округа Кохма на строительство внутриквартальной дороги в малоэтажном поселке (микрорайон "Просторный") в районе ул. Тимирязева в г.о. Кохма Ивановской области.</t>
  </si>
  <si>
    <t>Постановлением Правительства Иванвоской области от 07.04.2017 № 119-п "О внесении изменений в постановление Правительства Ивановской области от 13.11.2013 № 458-п "Об утверждении государственной программы Ивановской области "Обеспечение доступным и комфортным жильем, объектами инженерной инфраструктуры и услугами жилищно-коммунального хозяйства населения Ивановской области" на реализацию данного мероприятия предусмотрены средства федерального бюджета в размере 42758334,21 руб. и средства бюджета Иванвоской области в размере 1878846,24 руб., которые распределены бюджету городского округа Кохма на строительство дошкольного учреждения на 240 мест в 4-ой очереди малоэтажного поселка (микрорайон "Просторный") в районе ул. Тимирязева в г.о. Кохма Ивановской области.</t>
  </si>
  <si>
    <t>Средств областного бюджета на реализацию данного мероприятия в 2017 году не предусмотрено</t>
  </si>
  <si>
    <t>По состоянию на 01.04.2017 на территории Ивановской области введено в эксплуатацию 47,532 тыс. кв.м жилья, в том числе:
- 7 многоквартирных жилых домов общей площадью 40,715 тыс. кв.м;
- объекты ИЖС площадью 6,817 тыс. кв.м.</t>
  </si>
  <si>
    <t xml:space="preserve">Департаментом строительства и архитектуры Ивановской области 10.04.2017 доведены лимиты бюджетных обязательств до муниципальных образований Ивановской области; 12.04.2017 заключены соглашения с органами местного самоуправления муниципальных образований Ивановской области на предоставление субсидий.
Муниципальными образованиями Ивановской области ведутся работа по размещению закупок на выполнение работ (оказание услуг).
</t>
  </si>
  <si>
    <t>6.1</t>
  </si>
  <si>
    <t>7.1.</t>
  </si>
  <si>
    <t>8.1.2.</t>
  </si>
  <si>
    <t>8.1.3.</t>
  </si>
  <si>
    <t>8.1.4.</t>
  </si>
  <si>
    <t>Мероприятие "Корректировка региональных нормативов градостроительного проектирования"</t>
  </si>
  <si>
    <t xml:space="preserve">1.4.1. Соответствие региональных нормативов градостроительного проектирования федеральному законодательству
</t>
  </si>
  <si>
    <t>8.1.5.</t>
  </si>
  <si>
    <t>Мероприятие "Субсидии бюджетам муниципальных образований на подготовку проектов внесения изменений в документы территориального планирования, правила землепользования и застройки"</t>
  </si>
  <si>
    <t xml:space="preserve">1.5.1. Количество проектов внесения изменений в документы территориального планирования, правила землепользования и застройки муниципальных образований Ивановской области, подготовленных с привлечением средств из областного бюджета
</t>
  </si>
  <si>
    <t>По состоянию на 01.07.2017 обеспечение жильем за счет средств федерального бюджета ветеранов боевых действий, инвалидов и семей, имеющих детей-инвалидов, не производилось. Принимаемая на сегодняшний день для расчета сумма средств на улучшение жилищных условия ветеранов боевых действий и инвалидов не соответствует рыночной стоимости жилья, поэтому со стороны указанных граждан требуются значительные затраты личных средств на приобретение жилья, которых в большинстве случаев, у граждан не имеется.</t>
  </si>
  <si>
    <t>Предоставленные региону по состоянию на 01.07.2017 средства федерального бюджета позволили произвести выплату на строительство или приобретение жилья 34 ветеранам войны на сумму 36609840,00 рублей. До конца текущего года планируется обеспечить жильем еще 18 человек.</t>
  </si>
  <si>
    <t>1. Предоставленные региону по состоянию на 01.07.2017 средства федерального бюджета позволили произвести выплату на строительство или приобретение жилья 34 ветеранам войны на сумму 36609840,00 рублей. До конца текущего года планируется обеспечить жильем еще 18 человек.                                                         2. По состоянию на 01.07.2017 обеспечение жильем за счет средств федерального бюджета ветеранов боевых действий, инвалидов и семей, имеющих детей-инвалидов, не производилось. Принимаемая на сегодняшний день для расчета сумма средств на улучшение жилищных условия ветеранов боевых действий и инвалидов не соответствует рыночной стоимости жилья, поэтому со стороны указанных граждан требуются значительные затраты личных средств на приобретение жилья, которых в большинстве случаев, у граждан не имеется.</t>
  </si>
  <si>
    <t>1.1.</t>
  </si>
  <si>
    <t xml:space="preserve"> Государственная программа Ивановской области «Обеспечение услугами жилищно-коммунального хозяйства населения Ивановской области»</t>
  </si>
  <si>
    <t>Основное мероприятие «Обеспечение населения Ивановской области теплоснабжением»</t>
  </si>
  <si>
    <t>Мероприятие "Субсидии
теплоснабжающим
организациям на
возмещение
недополученных
доходов от разницы
между утвержденными
тарифами на тепловую
энергию, поставляемую
потребителям, и
утвержденными
льготными тарифами на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</si>
  <si>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1.1.1.</t>
  </si>
  <si>
    <t>1.1.2.</t>
  </si>
  <si>
    <t>1.2.</t>
  </si>
  <si>
    <t>Основное мероприятие «Обеспечение
населения Ивановской области
водоснабжением и водоотведением»</t>
  </si>
  <si>
    <t>Мероприятие «Субсидии
организациям водопроводно-
канализационного хозяйства и
организациям, осуществляющим
горячее водоснабжение, на
возмещение недополученных
доходов, образующихся в результате
применения льготных тарифов на
горячее водоснабжение, холодное
водоснабжение и (или)
водоотведение»</t>
  </si>
  <si>
    <t>1.1.1  Уровень возмещения
недополученных доходов от разницы
между утвержденными тарифами на
тепловую энергию, поставляемую
потребителям, и утвержденными
льготными тарифами на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</si>
  <si>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Подпрограмма «Предупреждение аварийных ситуаций на
объектах ЖКХ Ивановской области и развитие
коммунальной инфраструктуры»</t>
  </si>
  <si>
    <t>а) изолированные трубы</t>
  </si>
  <si>
    <t>б) полиэтиленовые трубы</t>
  </si>
  <si>
    <t>в) погружные насосы</t>
  </si>
  <si>
    <t>Основное
мероприятие
«Модернизация
объектов
коммунальной
инфраструктуры и
обеспечение
функционирования
систем
жизнеобеспечения»</t>
  </si>
  <si>
    <t>2.2</t>
  </si>
  <si>
    <t>2.2.1.</t>
  </si>
  <si>
    <t>2.2.2.</t>
  </si>
  <si>
    <t>Мероприятие
«Субсидии
бюджетам
муниципальных
образований
Ивановской области
на обеспечение
функционирования
систем
жизнеобеспечения»</t>
  </si>
  <si>
    <t>процент</t>
  </si>
  <si>
    <t>Уровень износа коммунальной инфраструктуры</t>
  </si>
  <si>
    <t>Доля утилизированных твердых коммунальных отходов в общем объеме твердых коммунальных отходов</t>
  </si>
  <si>
    <t>Доля нормативно очищенных сточных вод в общем объеме сточных вод</t>
  </si>
  <si>
    <t>Количество дней с нарушением снабжения водой, тепловой и электрической энергией в среднем на одного жителя</t>
  </si>
  <si>
    <t>проценты</t>
  </si>
  <si>
    <t>_</t>
  </si>
  <si>
    <t xml:space="preserve">3. </t>
  </si>
  <si>
    <t>Подпрограмма "Чистая вода Ивановской области"</t>
  </si>
  <si>
    <t xml:space="preserve">Основное мероприятие
"Региональный проект "Чистая вода"
</t>
  </si>
  <si>
    <t>3.1.</t>
  </si>
  <si>
    <t>3.1.1.</t>
  </si>
  <si>
    <t>Доля населения Ивановской области, обеспеченного качественной питьевой водой из систем централизованного водоснабжения</t>
  </si>
  <si>
    <t>Доля городского населения Ивановской области, обеспеченного качественной питьевой водой из систем централизованного водоснабжения"</t>
  </si>
  <si>
    <t>единицы</t>
  </si>
  <si>
    <t xml:space="preserve">4. </t>
  </si>
  <si>
    <t xml:space="preserve">подпрограмма "Комплексная система обращения с твердыми коммунальными отходами на территории Ивановской области"
</t>
  </si>
  <si>
    <t xml:space="preserve">Основное мероприятие региональный проект "Комплексная система обращения с твердыми коммунальными отходами".
</t>
  </si>
  <si>
    <t>4.1.</t>
  </si>
  <si>
    <t>4.1.1.</t>
  </si>
  <si>
    <t>Финансирование указанного мероприятия в текущем году не запланировано</t>
  </si>
  <si>
    <t>1.3.</t>
  </si>
  <si>
    <t>1.1.3.</t>
  </si>
  <si>
    <t>Мероприятие "Гранты в форме субсидий ресурсоснабжающим организациям на возмещение недополученных доходов, образующихся в результате применения льготных тарифов на горячее водоснабжение, холодное водоснабжение, водоотведение и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</si>
  <si>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Основное мероприятие «Обеспечение
населения Ивановской области
коммунальными ресурсами»</t>
  </si>
  <si>
    <t xml:space="preserve">Мероприятие "Создание, внедрение, развитие, модернизация и техническое сопровождение программно-технического комплекса "Электронная модель территориальной схемы обращения с отходами Ивановской области, в том числе с твердыми коммунальными отходами"
</t>
  </si>
  <si>
    <t xml:space="preserve">Мероприятие
"Субсидии бюджетам муниципальных образований Ивановской области на возмещение затрат (части затрат) на выплату платы концедента по концессионным соглашениям, заключенным на строительство и (или) реконструкцию объектов капитального строительства
"
</t>
  </si>
  <si>
    <t>-</t>
  </si>
  <si>
    <t>1.1.3.  "Уровень возмещения недополученных доходов от разницы между утвержденными тарифами на тепловую энергию (мощность), горячую воду, питьевую воду и (или) водоотведение и утвержденными льготными тарифами на тепловую энергию (мощность), горячую воду, питьевую воду и (или) водоотведение исходя из фактического объема оказанных коммунальных услуг по отоплению, холодному водоснабжению, горячему водоснабжению и (или) водоотведению"</t>
  </si>
  <si>
    <t>1.1.2. «Уровень возмещения
недополученных доходов
организациям водопроводно-
канализационного хозяйства и
организациям, осуществляющим
поставку горячей воды,
образующихся в результате
применения льготных тарифов на
горячую воду, питьевую воду,
водоотведение»</t>
  </si>
  <si>
    <t>"Разработана электронная модель обращения с отходами, в том числе с твердыми коммунальными отходами"</t>
  </si>
  <si>
    <t>Справочно Объем бюджетных ассигнований, утвержденный Законом о бюджете</t>
  </si>
  <si>
    <t>выполняются работы по техническому сопровождению функционаирования электронной модели обращения с отходами, в том числе с твердыми коммунальными отходами</t>
  </si>
  <si>
    <t>Мероприятие "Субсидии бюджетам муниципальных образований Ивановской области на строительство, реконструкцию (модернизацию) объектов капитального строительства питьевого водоснабжения""</t>
  </si>
  <si>
    <t>3.1.2.</t>
  </si>
  <si>
    <t>заключены концессионные соглашения на создание объектов питьевого водоснабжения в городском округе Кохма и Приволжском городском поселении</t>
  </si>
  <si>
    <t>г) задвижки</t>
  </si>
  <si>
    <t xml:space="preserve">"Количество систем теплоснабжения, водоснабжения, водоотведения и очистки сточных вод, в которых проведены мероприятия по строительству, реконструкции, капитальному ремонту и техническому перевооружению"
</t>
  </si>
  <si>
    <t>Мероприятие «Субсидии бюджетам муниципальных образований Ивановской области для реализации мероприятий по модернизации объектов коммунальной  инфраструктуры»</t>
  </si>
  <si>
    <t>Основное мероприятие «Оперативное предупреждение и ликвидация последствий аварийных ситуаций на муниципальных объектах ЖКХ»</t>
  </si>
  <si>
    <t>Объем кассовых расходов на 01.07.2021</t>
  </si>
  <si>
    <t xml:space="preserve">Отчет о ходе реализации Государственной программы Ивановской области  "Обеспечение услугами жилищно-коммунального хозяйства населения Ивановской области", утвержденной постановлением Правительства ивановской области от 06.12.2017 № 458-п  на 01.07.2021
</t>
  </si>
  <si>
    <t>Департаментом жилищно-коммунального хозяйства Ивановской области  произведено финансирование за январь-апрель 2021 года</t>
  </si>
  <si>
    <t>Департаментом жилищно-коммунального хозяйства Ивановской области возмещены недополученные доходы теплоснабжающих организациий  за январь-апрель 2021 года</t>
  </si>
  <si>
    <t>Департаментом жилищно-коммунального хозяйства Ивановской области возмещены недополученные доходы  организаций водопроводно-канализационного хозяйства и организаций, осуществляющих горячее водоснабжение, за январь-апрель 2021 года</t>
  </si>
  <si>
    <t>Департаментом жилищно-коммунального хозяйства Ивановской области перечислена субсидия за январь - апрель 2021 года</t>
  </si>
  <si>
    <t xml:space="preserve">Мероприятие "Субсидии бюджетам муниципальных образований Ивановской области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
</t>
  </si>
  <si>
    <t xml:space="preserve">Доля твердых коммунальных отходов, направленных на обработку (сортировку), в общей массе образованных твердых коммунальных отходов
</t>
  </si>
  <si>
    <t xml:space="preserve">Доля направленных на утилизацию отходов, выделенных в результате раздельного накопления и обработки (сортировки) твердых коммунальных отходов, в общей массе образованных твердых коммунальных отходов
</t>
  </si>
  <si>
    <t xml:space="preserve">Доля направленных на захоронение твердых коммунальных отходов, в том числе прошедших обработку (сортировку), в общей массе образованных твердых коммунальных отходов
</t>
  </si>
  <si>
    <t>Финансирования мероприятия в текущем году не запланировано</t>
  </si>
  <si>
    <t>Доля использования композиционных материалов (конструкций и изделий из них) в сфере ЖКХ</t>
  </si>
  <si>
    <t xml:space="preserve">Количество систем теплоснабжения, водоснабжения, водоотведения и очистки сточных вод, в которых проведены мероприятия по строительству, реконструкции, капитальному ремонту, техническому перевооружению, замене ветхих сетей и отработавшего нормативный срок службы оборудования
</t>
  </si>
  <si>
    <t xml:space="preserve">краткое описание текущего состояния процесса реализации основного мероприятия, мероприятия
</t>
  </si>
  <si>
    <t>В первом полугодии проведены отборы муниципальных образований Ивановской области для участия в программе. На текущую дату кассовый расход не осуществлялся, т. к. мероприятия в стадии выполнения. Оплата будет производится по факту выполненных работ</t>
  </si>
  <si>
    <t xml:space="preserve">Объем средств, предусмотренных на реализацию мероприятия по предоставлению материально-технических ресурсов для оперативного устранения неисправностей на муниципальных объектах жилищно-коммунального хозяйства в части пополнения областного фонда материально-техническими ресурсами на текущую дату не израсходован.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</si>
</sst>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
    <numFmt numFmtId="165" formatCode="#,##0.0"/>
    <numFmt numFmtId="166" formatCode="0.00;[Red]0.00"/>
    <numFmt numFmtId="167" formatCode="0;[Red]0"/>
    <numFmt numFmtId="168" formatCode="0.0;[Red]0.0"/>
  </numFmts>
  <fonts count="7"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sz val="12"/>
      <name val="Times New Roman"/>
      <family val="1"/>
      <charset val="204"/>
    </font>
    <font>
      <sz val="11"/>
      <name val="Times New Roman"/>
      <family val="1"/>
      <charset val="204"/>
    </font>
    <font>
      <sz val="10"/>
      <name val="Times New Roman"/>
      <family val="1"/>
      <charset val="204"/>
    </font>
    <font>
      <b/>
      <sz val="12"/>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9FFCC"/>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37">
    <xf numFmtId="0" fontId="0" fillId="0" borderId="0" xfId="0"/>
    <xf numFmtId="0" fontId="2" fillId="0" borderId="0" xfId="0" applyFont="1" applyFill="1" applyAlignment="1">
      <alignment wrapText="1"/>
    </xf>
    <xf numFmtId="0" fontId="2" fillId="0" borderId="0" xfId="0" applyFont="1" applyFill="1" applyAlignment="1">
      <alignment horizontal="center" vertical="center" wrapText="1"/>
    </xf>
    <xf numFmtId="0" fontId="1" fillId="0" borderId="0" xfId="0" applyFont="1" applyFill="1" applyAlignment="1">
      <alignment wrapText="1"/>
    </xf>
    <xf numFmtId="0" fontId="2" fillId="2" borderId="0" xfId="0" applyFont="1" applyFill="1" applyAlignment="1">
      <alignment wrapText="1"/>
    </xf>
    <xf numFmtId="49" fontId="3" fillId="4" borderId="1" xfId="0" applyNumberFormat="1" applyFont="1" applyFill="1" applyBorder="1" applyAlignment="1">
      <alignment vertical="top" wrapText="1"/>
    </xf>
    <xf numFmtId="4"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vertical="top"/>
    </xf>
    <xf numFmtId="49" fontId="3" fillId="4" borderId="1" xfId="0" applyNumberFormat="1" applyFont="1" applyFill="1" applyBorder="1" applyAlignment="1">
      <alignment wrapText="1"/>
    </xf>
    <xf numFmtId="0" fontId="3" fillId="4" borderId="0" xfId="0" applyFont="1" applyFill="1" applyAlignment="1">
      <alignment wrapText="1"/>
    </xf>
    <xf numFmtId="0" fontId="4" fillId="4" borderId="1" xfId="0" applyFont="1" applyFill="1" applyBorder="1" applyAlignment="1">
      <alignment horizontal="center" vertical="top" wrapText="1"/>
    </xf>
    <xf numFmtId="4" fontId="3" fillId="3" borderId="1"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3" fillId="3" borderId="3"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3" borderId="1" xfId="0" applyFont="1" applyFill="1" applyBorder="1" applyAlignment="1">
      <alignment vertical="top" wrapText="1"/>
    </xf>
    <xf numFmtId="0" fontId="3" fillId="4" borderId="1" xfId="0" applyFont="1" applyFill="1" applyBorder="1" applyAlignment="1">
      <alignment horizontal="center" vertical="top" wrapText="1"/>
    </xf>
    <xf numFmtId="4" fontId="3" fillId="3" borderId="1"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top" wrapText="1"/>
    </xf>
    <xf numFmtId="49" fontId="3" fillId="3" borderId="2" xfId="0" applyNumberFormat="1" applyFont="1" applyFill="1" applyBorder="1" applyAlignment="1">
      <alignment vertical="top" wrapText="1"/>
    </xf>
    <xf numFmtId="49" fontId="3" fillId="3" borderId="3" xfId="0" applyNumberFormat="1" applyFont="1" applyFill="1" applyBorder="1" applyAlignment="1">
      <alignment vertical="top" wrapText="1"/>
    </xf>
    <xf numFmtId="0" fontId="3" fillId="3" borderId="2" xfId="0" applyNumberFormat="1" applyFont="1" applyFill="1" applyBorder="1" applyAlignment="1">
      <alignment vertical="top" wrapText="1"/>
    </xf>
    <xf numFmtId="0" fontId="3" fillId="3" borderId="3" xfId="0" applyNumberFormat="1" applyFont="1" applyFill="1" applyBorder="1" applyAlignment="1">
      <alignment vertical="top" wrapText="1"/>
    </xf>
    <xf numFmtId="4" fontId="3" fillId="4" borderId="2" xfId="0" applyNumberFormat="1" applyFont="1" applyFill="1" applyBorder="1" applyAlignment="1">
      <alignment vertical="center" wrapText="1"/>
    </xf>
    <xf numFmtId="4" fontId="3" fillId="4" borderId="3" xfId="0" applyNumberFormat="1" applyFont="1" applyFill="1" applyBorder="1" applyAlignment="1">
      <alignment vertical="center" wrapText="1"/>
    </xf>
    <xf numFmtId="49" fontId="3" fillId="4" borderId="2" xfId="0" applyNumberFormat="1" applyFont="1" applyFill="1" applyBorder="1" applyAlignment="1">
      <alignment vertical="top" wrapText="1"/>
    </xf>
    <xf numFmtId="49" fontId="3" fillId="4" borderId="3" xfId="0" applyNumberFormat="1" applyFont="1" applyFill="1" applyBorder="1" applyAlignment="1">
      <alignment vertical="top" wrapText="1"/>
    </xf>
    <xf numFmtId="166" fontId="3" fillId="4" borderId="1" xfId="0" applyNumberFormat="1" applyFont="1" applyFill="1" applyBorder="1" applyAlignment="1">
      <alignment horizontal="center" vertical="top" wrapText="1"/>
    </xf>
    <xf numFmtId="167" fontId="3" fillId="3" borderId="1" xfId="0" applyNumberFormat="1" applyFont="1" applyFill="1" applyBorder="1" applyAlignment="1">
      <alignment horizontal="center" vertical="top" wrapText="1"/>
    </xf>
    <xf numFmtId="0" fontId="3" fillId="3" borderId="1" xfId="0" applyFont="1" applyFill="1" applyBorder="1" applyAlignment="1">
      <alignment vertical="top" wrapText="1"/>
    </xf>
    <xf numFmtId="0" fontId="3" fillId="4" borderId="1" xfId="0" applyFont="1" applyFill="1" applyBorder="1" applyAlignment="1">
      <alignment horizontal="center" vertical="top" wrapText="1"/>
    </xf>
    <xf numFmtId="4" fontId="3"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vertical="top" wrapText="1"/>
    </xf>
    <xf numFmtId="4" fontId="3" fillId="4" borderId="1" xfId="0" applyNumberFormat="1" applyFont="1" applyFill="1" applyBorder="1" applyAlignment="1">
      <alignment horizontal="center" vertical="center" wrapText="1"/>
    </xf>
    <xf numFmtId="16"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2"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4" xfId="0" applyFont="1" applyFill="1" applyBorder="1" applyAlignment="1">
      <alignment horizontal="left" vertical="top" wrapText="1"/>
    </xf>
    <xf numFmtId="4" fontId="3" fillId="4" borderId="4" xfId="0" applyNumberFormat="1"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3" fillId="4" borderId="2" xfId="0" applyFont="1" applyFill="1" applyBorder="1" applyAlignment="1">
      <alignment vertical="top" wrapText="1"/>
    </xf>
    <xf numFmtId="0" fontId="3" fillId="4" borderId="3" xfId="0" applyFont="1" applyFill="1" applyBorder="1" applyAlignment="1">
      <alignment vertical="top" wrapText="1"/>
    </xf>
    <xf numFmtId="2" fontId="3" fillId="4" borderId="3" xfId="0" applyNumberFormat="1" applyFont="1" applyFill="1" applyBorder="1" applyAlignment="1">
      <alignment vertical="center" wrapText="1"/>
    </xf>
    <xf numFmtId="4" fontId="3" fillId="4" borderId="3" xfId="0" applyNumberFormat="1" applyFont="1" applyFill="1" applyBorder="1" applyAlignment="1">
      <alignment vertical="top" wrapText="1"/>
    </xf>
    <xf numFmtId="0" fontId="3" fillId="4" borderId="4" xfId="0" applyFont="1" applyFill="1" applyBorder="1" applyAlignment="1">
      <alignment vertical="top"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wrapText="1"/>
    </xf>
    <xf numFmtId="0" fontId="3" fillId="4" borderId="4" xfId="0" applyFont="1" applyFill="1" applyBorder="1" applyAlignment="1">
      <alignment wrapText="1"/>
    </xf>
    <xf numFmtId="0" fontId="3" fillId="4"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3" fillId="0" borderId="1" xfId="0" applyFont="1" applyFill="1" applyBorder="1" applyAlignment="1">
      <alignment vertical="top" wrapText="1"/>
    </xf>
    <xf numFmtId="4" fontId="3" fillId="4" borderId="1" xfId="0" applyNumberFormat="1" applyFont="1" applyFill="1" applyBorder="1" applyAlignment="1">
      <alignment horizontal="center" vertical="center" wrapText="1"/>
    </xf>
    <xf numFmtId="0" fontId="3" fillId="3" borderId="3" xfId="0" applyFont="1" applyFill="1" applyBorder="1" applyAlignment="1">
      <alignment horizontal="center" vertical="top" wrapText="1"/>
    </xf>
    <xf numFmtId="0" fontId="3" fillId="3" borderId="3" xfId="0" applyFont="1" applyFill="1" applyBorder="1" applyAlignment="1">
      <alignment horizontal="center" vertical="center" wrapText="1"/>
    </xf>
    <xf numFmtId="164" fontId="3" fillId="3" borderId="1" xfId="0" applyNumberFormat="1" applyFont="1" applyFill="1" applyBorder="1" applyAlignment="1">
      <alignment horizontal="center" vertical="top" wrapText="1"/>
    </xf>
    <xf numFmtId="4" fontId="3" fillId="3" borderId="3" xfId="0" applyNumberFormat="1" applyFont="1" applyFill="1" applyBorder="1" applyAlignment="1">
      <alignment horizontal="center" vertical="top" wrapText="1"/>
    </xf>
    <xf numFmtId="4" fontId="2" fillId="0" borderId="0" xfId="0" applyNumberFormat="1" applyFont="1" applyFill="1" applyAlignment="1">
      <alignment wrapText="1"/>
    </xf>
    <xf numFmtId="4" fontId="3" fillId="4" borderId="1" xfId="0" applyNumberFormat="1" applyFont="1" applyFill="1" applyBorder="1" applyAlignment="1">
      <alignment horizontal="left" vertical="top" wrapText="1"/>
    </xf>
    <xf numFmtId="164" fontId="3" fillId="4"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4" fontId="3" fillId="4" borderId="1" xfId="0" applyNumberFormat="1"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top" wrapText="1"/>
    </xf>
    <xf numFmtId="164" fontId="3" fillId="5" borderId="3" xfId="0" applyNumberFormat="1"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168" fontId="3" fillId="4" borderId="1" xfId="0" applyNumberFormat="1" applyFont="1" applyFill="1" applyBorder="1" applyAlignment="1">
      <alignment horizontal="center" vertical="top" wrapText="1"/>
    </xf>
    <xf numFmtId="4" fontId="3" fillId="4" borderId="1" xfId="0" applyNumberFormat="1" applyFont="1" applyFill="1" applyBorder="1" applyAlignment="1">
      <alignment horizontal="center" vertical="top" wrapText="1"/>
    </xf>
    <xf numFmtId="4" fontId="3" fillId="4" borderId="1"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4" fontId="3" fillId="4" borderId="2" xfId="0" applyNumberFormat="1" applyFont="1" applyFill="1" applyBorder="1" applyAlignment="1">
      <alignment horizontal="center" vertical="top" wrapText="1"/>
    </xf>
    <xf numFmtId="4" fontId="3" fillId="4" borderId="1" xfId="0" applyNumberFormat="1" applyFont="1" applyFill="1" applyBorder="1" applyAlignment="1">
      <alignment horizontal="center" vertical="center"/>
    </xf>
    <xf numFmtId="0" fontId="3" fillId="0" borderId="4"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4" borderId="2" xfId="0" applyNumberFormat="1" applyFont="1" applyFill="1" applyBorder="1" applyAlignment="1">
      <alignment horizontal="center" vertical="center" wrapText="1"/>
    </xf>
    <xf numFmtId="4" fontId="3" fillId="4" borderId="4" xfId="0" applyNumberFormat="1" applyFont="1" applyFill="1" applyBorder="1" applyAlignment="1">
      <alignment horizontal="center" vertical="center"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4" fontId="3" fillId="4" borderId="1" xfId="0" applyNumberFormat="1" applyFont="1" applyFill="1" applyBorder="1" applyAlignment="1">
      <alignment horizontal="center" vertical="center" wrapText="1"/>
    </xf>
    <xf numFmtId="0" fontId="3" fillId="4" borderId="3" xfId="0" applyFont="1" applyFill="1" applyBorder="1" applyAlignment="1">
      <alignment horizontal="center" vertical="top" wrapText="1"/>
    </xf>
    <xf numFmtId="0" fontId="3" fillId="4" borderId="1" xfId="0" applyFont="1" applyFill="1" applyBorder="1" applyAlignment="1">
      <alignment horizontal="left" vertical="top" wrapText="1"/>
    </xf>
    <xf numFmtId="4" fontId="3" fillId="4" borderId="1" xfId="0" applyNumberFormat="1" applyFont="1" applyFill="1" applyBorder="1" applyAlignment="1">
      <alignment horizontal="center" vertical="center" wrapText="1"/>
    </xf>
    <xf numFmtId="0" fontId="3" fillId="4" borderId="3" xfId="0" applyFont="1" applyFill="1" applyBorder="1" applyAlignment="1">
      <alignment horizontal="left" vertical="top" wrapText="1"/>
    </xf>
    <xf numFmtId="4" fontId="3" fillId="0" borderId="1" xfId="0" applyNumberFormat="1" applyFont="1" applyFill="1" applyBorder="1" applyAlignment="1">
      <alignment horizontal="center" vertical="center" wrapText="1"/>
    </xf>
    <xf numFmtId="0" fontId="3" fillId="0" borderId="2" xfId="0" applyFont="1" applyFill="1" applyBorder="1" applyAlignment="1">
      <alignmen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top" wrapText="1"/>
    </xf>
    <xf numFmtId="14" fontId="3" fillId="0" borderId="2"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16" fontId="3" fillId="0" borderId="2" xfId="0" applyNumberFormat="1" applyFont="1" applyFill="1" applyBorder="1" applyAlignment="1">
      <alignment horizontal="center" vertical="center" wrapText="1"/>
    </xf>
    <xf numFmtId="16" fontId="3" fillId="0" borderId="3" xfId="0" applyNumberFormat="1" applyFont="1" applyFill="1" applyBorder="1" applyAlignment="1">
      <alignment horizontal="center" vertical="center" wrapText="1"/>
    </xf>
    <xf numFmtId="1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4" fontId="3" fillId="4" borderId="2" xfId="0" applyNumberFormat="1" applyFont="1" applyFill="1" applyBorder="1" applyAlignment="1">
      <alignment horizontal="center" vertical="center" wrapText="1"/>
    </xf>
    <xf numFmtId="4" fontId="3" fillId="4" borderId="4" xfId="0"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0" fontId="3" fillId="4" borderId="4" xfId="0" applyFont="1" applyFill="1" applyBorder="1" applyAlignment="1">
      <alignment horizontal="left" vertical="top" wrapText="1"/>
    </xf>
    <xf numFmtId="49" fontId="3" fillId="0" borderId="2"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5" fillId="0" borderId="1"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14" fontId="3" fillId="3" borderId="2" xfId="0" applyNumberFormat="1" applyFont="1" applyFill="1" applyBorder="1" applyAlignment="1">
      <alignment horizontal="center" vertical="center" wrapText="1"/>
    </xf>
    <xf numFmtId="0" fontId="6" fillId="0" borderId="0" xfId="0" applyFont="1" applyFill="1" applyAlignment="1">
      <alignment horizontal="center"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right" vertical="top" wrapText="1"/>
    </xf>
    <xf numFmtId="0" fontId="3" fillId="0" borderId="1" xfId="0" applyFont="1" applyFill="1" applyBorder="1" applyAlignment="1">
      <alignment horizontal="right" vertical="top" wrapText="1"/>
    </xf>
    <xf numFmtId="164" fontId="3" fillId="3" borderId="2" xfId="0" applyNumberFormat="1" applyFont="1" applyFill="1" applyBorder="1" applyAlignment="1">
      <alignment horizontal="center" vertical="top" wrapText="1"/>
    </xf>
    <xf numFmtId="164" fontId="3" fillId="3" borderId="3" xfId="0" applyNumberFormat="1" applyFont="1" applyFill="1" applyBorder="1" applyAlignment="1">
      <alignment horizontal="center" vertical="top" wrapText="1"/>
    </xf>
    <xf numFmtId="164" fontId="3" fillId="3" borderId="4"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9" fontId="3" fillId="4" borderId="2" xfId="0" applyNumberFormat="1"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top" wrapText="1"/>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3" fillId="4" borderId="4" xfId="0" applyFont="1" applyFill="1" applyBorder="1" applyAlignment="1">
      <alignment horizontal="center" vertical="top"/>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4"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vertical="top" wrapText="1"/>
    </xf>
    <xf numFmtId="0" fontId="3" fillId="4" borderId="2" xfId="0" applyFont="1" applyFill="1" applyBorder="1" applyAlignment="1">
      <alignment horizontal="right" vertical="top" wrapText="1"/>
    </xf>
    <xf numFmtId="0" fontId="3" fillId="4" borderId="3" xfId="0" applyFont="1" applyFill="1" applyBorder="1" applyAlignment="1">
      <alignment horizontal="right" vertical="top" wrapText="1"/>
    </xf>
    <xf numFmtId="0" fontId="3" fillId="4" borderId="4" xfId="0" applyFont="1" applyFill="1" applyBorder="1" applyAlignment="1">
      <alignment horizontal="right" vertical="top" wrapText="1"/>
    </xf>
    <xf numFmtId="164" fontId="3" fillId="3" borderId="2"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top" wrapText="1"/>
    </xf>
    <xf numFmtId="49" fontId="3" fillId="3" borderId="3" xfId="0" applyNumberFormat="1" applyFont="1" applyFill="1" applyBorder="1" applyAlignment="1">
      <alignment horizontal="center" vertical="top" wrapText="1"/>
    </xf>
    <xf numFmtId="49" fontId="3" fillId="3" borderId="4" xfId="0" applyNumberFormat="1" applyFont="1" applyFill="1" applyBorder="1" applyAlignment="1">
      <alignment horizontal="center" vertical="top" wrapText="1"/>
    </xf>
    <xf numFmtId="0" fontId="3" fillId="3" borderId="2" xfId="0" applyNumberFormat="1" applyFont="1" applyFill="1" applyBorder="1" applyAlignment="1">
      <alignment horizontal="justify" vertical="top" wrapText="1"/>
    </xf>
    <xf numFmtId="0" fontId="3" fillId="3" borderId="3" xfId="0" applyNumberFormat="1" applyFont="1" applyFill="1" applyBorder="1" applyAlignment="1">
      <alignment horizontal="justify" vertical="top" wrapText="1"/>
    </xf>
    <xf numFmtId="0" fontId="3" fillId="3" borderId="4" xfId="0" applyNumberFormat="1" applyFont="1" applyFill="1" applyBorder="1" applyAlignment="1">
      <alignment horizontal="justify" vertical="top" wrapText="1"/>
    </xf>
    <xf numFmtId="166" fontId="3" fillId="4" borderId="2" xfId="0" applyNumberFormat="1" applyFont="1" applyFill="1" applyBorder="1" applyAlignment="1">
      <alignment horizontal="center" vertical="top" wrapText="1"/>
    </xf>
    <xf numFmtId="166" fontId="3" fillId="4" borderId="3" xfId="0" applyNumberFormat="1" applyFont="1" applyFill="1" applyBorder="1" applyAlignment="1">
      <alignment horizontal="center" vertical="top" wrapText="1"/>
    </xf>
    <xf numFmtId="166" fontId="3" fillId="4" borderId="4" xfId="0" applyNumberFormat="1" applyFont="1" applyFill="1" applyBorder="1" applyAlignment="1">
      <alignment horizontal="center" vertical="top" wrapText="1"/>
    </xf>
    <xf numFmtId="49" fontId="3" fillId="3" borderId="2" xfId="0" applyNumberFormat="1" applyFont="1" applyFill="1" applyBorder="1" applyAlignment="1">
      <alignment horizontal="justify" vertical="top" wrapText="1"/>
    </xf>
    <xf numFmtId="49" fontId="3" fillId="3" borderId="3" xfId="0" applyNumberFormat="1" applyFont="1" applyFill="1" applyBorder="1" applyAlignment="1">
      <alignment horizontal="justify" vertical="top" wrapText="1"/>
    </xf>
    <xf numFmtId="49" fontId="3" fillId="3" borderId="4" xfId="0" applyNumberFormat="1" applyFont="1" applyFill="1" applyBorder="1" applyAlignment="1">
      <alignment horizontal="justify" vertical="top"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2" xfId="0" applyFont="1" applyFill="1" applyBorder="1" applyAlignment="1">
      <alignment horizontal="justify" vertical="top" wrapText="1"/>
    </xf>
    <xf numFmtId="0" fontId="3" fillId="4" borderId="3" xfId="0" applyFont="1" applyFill="1" applyBorder="1" applyAlignment="1">
      <alignment horizontal="justify" vertical="top" wrapText="1"/>
    </xf>
    <xf numFmtId="0" fontId="3" fillId="4" borderId="4" xfId="0" applyFont="1" applyFill="1" applyBorder="1" applyAlignment="1">
      <alignment horizontal="justify"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4" fontId="3" fillId="3" borderId="2"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4" fontId="4" fillId="3" borderId="2" xfId="0" applyNumberFormat="1" applyFont="1" applyFill="1" applyBorder="1" applyAlignment="1">
      <alignment horizontal="center" vertical="top"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166" fontId="3" fillId="4" borderId="2" xfId="0" applyNumberFormat="1" applyFont="1" applyFill="1" applyBorder="1" applyAlignment="1">
      <alignment horizontal="center" wrapText="1"/>
    </xf>
    <xf numFmtId="166" fontId="3" fillId="4" borderId="3" xfId="0" applyNumberFormat="1" applyFont="1" applyFill="1" applyBorder="1" applyAlignment="1">
      <alignment horizontal="center" wrapText="1"/>
    </xf>
    <xf numFmtId="166" fontId="3" fillId="4" borderId="4" xfId="0" applyNumberFormat="1" applyFont="1" applyFill="1" applyBorder="1" applyAlignment="1">
      <alignment horizontal="center" wrapText="1"/>
    </xf>
    <xf numFmtId="164" fontId="3" fillId="3" borderId="2" xfId="0" applyNumberFormat="1" applyFont="1" applyFill="1" applyBorder="1" applyAlignment="1">
      <alignment horizontal="center" wrapText="1"/>
    </xf>
    <xf numFmtId="164" fontId="3" fillId="3" borderId="3" xfId="0" applyNumberFormat="1" applyFont="1" applyFill="1" applyBorder="1" applyAlignment="1">
      <alignment horizontal="center" wrapText="1"/>
    </xf>
    <xf numFmtId="164" fontId="3" fillId="3" borderId="4" xfId="0" applyNumberFormat="1" applyFont="1" applyFill="1" applyBorder="1" applyAlignment="1">
      <alignment horizontal="center" wrapText="1"/>
    </xf>
    <xf numFmtId="4" fontId="2" fillId="0" borderId="2" xfId="0" applyNumberFormat="1"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4" fontId="3" fillId="5" borderId="2" xfId="0" applyNumberFormat="1" applyFont="1" applyFill="1" applyBorder="1" applyAlignment="1">
      <alignment horizontal="center" wrapText="1"/>
    </xf>
    <xf numFmtId="4" fontId="3" fillId="5" borderId="4" xfId="0" applyNumberFormat="1" applyFont="1" applyFill="1" applyBorder="1" applyAlignment="1">
      <alignment horizontal="center" wrapText="1"/>
    </xf>
    <xf numFmtId="3" fontId="3" fillId="0" borderId="2"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3" fontId="3" fillId="0" borderId="4" xfId="0" applyNumberFormat="1" applyFont="1" applyFill="1" applyBorder="1" applyAlignment="1">
      <alignment horizontal="center" vertical="top" wrapText="1"/>
    </xf>
    <xf numFmtId="165" fontId="3" fillId="0" borderId="2"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165" fontId="3" fillId="0" borderId="4" xfId="0" applyNumberFormat="1" applyFont="1" applyFill="1" applyBorder="1" applyAlignment="1">
      <alignment horizontal="center" vertical="top" wrapText="1"/>
    </xf>
    <xf numFmtId="167" fontId="3" fillId="4" borderId="2" xfId="0" applyNumberFormat="1" applyFont="1" applyFill="1" applyBorder="1" applyAlignment="1">
      <alignment horizontal="center" vertical="center" wrapText="1"/>
    </xf>
    <xf numFmtId="167" fontId="3" fillId="4" borderId="3" xfId="0" applyNumberFormat="1" applyFont="1" applyFill="1" applyBorder="1" applyAlignment="1">
      <alignment horizontal="center" vertical="center" wrapText="1"/>
    </xf>
    <xf numFmtId="167" fontId="3" fillId="4" borderId="4" xfId="0" applyNumberFormat="1" applyFont="1" applyFill="1" applyBorder="1" applyAlignment="1">
      <alignment horizontal="center" vertical="center" wrapText="1"/>
    </xf>
    <xf numFmtId="0" fontId="3" fillId="0" borderId="2" xfId="0" applyFont="1" applyFill="1" applyBorder="1" applyAlignment="1">
      <alignment horizontal="right" vertical="top" wrapText="1"/>
    </xf>
    <xf numFmtId="0" fontId="3" fillId="0" borderId="3" xfId="0" applyFont="1" applyFill="1" applyBorder="1" applyAlignment="1">
      <alignment horizontal="right" vertical="top" wrapText="1"/>
    </xf>
    <xf numFmtId="0" fontId="3" fillId="0" borderId="4" xfId="0" applyFont="1" applyFill="1" applyBorder="1" applyAlignment="1">
      <alignment horizontal="right" vertical="top" wrapText="1"/>
    </xf>
    <xf numFmtId="0" fontId="3" fillId="4" borderId="2" xfId="0" applyFont="1" applyFill="1" applyBorder="1" applyAlignment="1">
      <alignment vertical="top"/>
    </xf>
    <xf numFmtId="0" fontId="3" fillId="4" borderId="3" xfId="0" applyFont="1" applyFill="1" applyBorder="1" applyAlignment="1">
      <alignment vertical="top"/>
    </xf>
    <xf numFmtId="0" fontId="3" fillId="4" borderId="4" xfId="0" applyFont="1" applyFill="1" applyBorder="1" applyAlignment="1">
      <alignment vertical="top"/>
    </xf>
    <xf numFmtId="49" fontId="3" fillId="0" borderId="2" xfId="0" applyNumberFormat="1" applyFont="1" applyFill="1" applyBorder="1" applyAlignment="1">
      <alignment horizontal="center" vertical="top"/>
    </xf>
    <xf numFmtId="49" fontId="3" fillId="0" borderId="3" xfId="0" applyNumberFormat="1" applyFont="1" applyFill="1" applyBorder="1" applyAlignment="1">
      <alignment horizontal="center" vertical="top"/>
    </xf>
    <xf numFmtId="49" fontId="3" fillId="0" borderId="4" xfId="0" applyNumberFormat="1" applyFont="1" applyFill="1" applyBorder="1" applyAlignment="1">
      <alignment horizontal="center" vertical="top"/>
    </xf>
    <xf numFmtId="0" fontId="3" fillId="0" borderId="1" xfId="0" applyFont="1" applyFill="1" applyBorder="1" applyAlignment="1">
      <alignment horizontal="left" vertical="center" wrapText="1"/>
    </xf>
    <xf numFmtId="4" fontId="3" fillId="4" borderId="1"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3" fillId="3" borderId="1"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colors>
    <mruColors>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62"/>
  <sheetViews>
    <sheetView tabSelected="1" view="pageBreakPreview" topLeftCell="A91" zoomScale="85" zoomScaleNormal="75" zoomScaleSheetLayoutView="85" zoomScalePageLayoutView="50" workbookViewId="0">
      <selection activeCell="G208" sqref="G208:G219"/>
    </sheetView>
  </sheetViews>
  <sheetFormatPr defaultRowHeight="15.75" x14ac:dyDescent="0.25"/>
  <cols>
    <col min="1" max="1" width="8" style="1" customWidth="1"/>
    <col min="2" max="2" width="34.85546875" style="1" customWidth="1"/>
    <col min="3" max="3" width="17.5703125" style="1" customWidth="1"/>
    <col min="4" max="4" width="39.28515625" style="1" customWidth="1"/>
    <col min="5" max="5" width="18.85546875" style="1" customWidth="1"/>
    <col min="6" max="6" width="20.85546875" style="1" customWidth="1"/>
    <col min="7" max="7" width="36" style="1" customWidth="1"/>
    <col min="8" max="8" width="42.5703125" style="1" customWidth="1"/>
    <col min="9" max="9" width="12.85546875" style="1" customWidth="1"/>
    <col min="10" max="10" width="11.5703125" style="1" customWidth="1"/>
    <col min="11" max="11" width="13.28515625" style="1" customWidth="1"/>
    <col min="12" max="12" width="31.85546875" style="2" customWidth="1"/>
    <col min="13" max="13" width="18.28515625" style="1" bestFit="1" customWidth="1"/>
    <col min="14" max="16384" width="9.140625" style="1"/>
  </cols>
  <sheetData>
    <row r="1" spans="1:13" ht="31.5" customHeight="1" x14ac:dyDescent="0.25">
      <c r="B1" s="144" t="s">
        <v>181</v>
      </c>
      <c r="C1" s="144"/>
      <c r="D1" s="144"/>
      <c r="E1" s="144"/>
      <c r="F1" s="144"/>
      <c r="G1" s="144"/>
      <c r="H1" s="144"/>
      <c r="I1" s="144"/>
      <c r="J1" s="144"/>
      <c r="K1" s="144"/>
      <c r="L1" s="144"/>
    </row>
    <row r="2" spans="1:13" x14ac:dyDescent="0.25">
      <c r="A2" s="10"/>
      <c r="B2" s="10"/>
      <c r="C2" s="10"/>
      <c r="D2" s="10"/>
      <c r="E2" s="10"/>
      <c r="F2" s="10"/>
      <c r="G2" s="10"/>
      <c r="H2" s="10"/>
      <c r="I2" s="10"/>
      <c r="J2" s="10"/>
      <c r="K2" s="10"/>
      <c r="L2" s="73" t="s">
        <v>22</v>
      </c>
    </row>
    <row r="3" spans="1:13" s="3" customFormat="1" ht="80.25" customHeight="1" x14ac:dyDescent="0.25">
      <c r="A3" s="11" t="s">
        <v>0</v>
      </c>
      <c r="B3" s="11" t="s">
        <v>1</v>
      </c>
      <c r="C3" s="11" t="s">
        <v>2</v>
      </c>
      <c r="D3" s="11" t="s">
        <v>3</v>
      </c>
      <c r="E3" s="11" t="s">
        <v>82</v>
      </c>
      <c r="F3" s="11" t="s">
        <v>180</v>
      </c>
      <c r="G3" s="11" t="s">
        <v>193</v>
      </c>
      <c r="H3" s="11" t="s">
        <v>4</v>
      </c>
      <c r="I3" s="11" t="s">
        <v>5</v>
      </c>
      <c r="J3" s="11" t="s">
        <v>6</v>
      </c>
      <c r="K3" s="11" t="s">
        <v>7</v>
      </c>
      <c r="L3" s="74" t="s">
        <v>171</v>
      </c>
    </row>
    <row r="4" spans="1:13" x14ac:dyDescent="0.25">
      <c r="A4" s="11">
        <v>1</v>
      </c>
      <c r="B4" s="11">
        <v>2</v>
      </c>
      <c r="C4" s="11">
        <v>3</v>
      </c>
      <c r="D4" s="11">
        <v>4</v>
      </c>
      <c r="E4" s="11">
        <v>5</v>
      </c>
      <c r="F4" s="11">
        <v>6</v>
      </c>
      <c r="G4" s="11">
        <v>7</v>
      </c>
      <c r="H4" s="11">
        <v>8</v>
      </c>
      <c r="I4" s="11">
        <v>9</v>
      </c>
      <c r="J4" s="11">
        <v>10</v>
      </c>
      <c r="K4" s="11">
        <v>11</v>
      </c>
      <c r="L4" s="75">
        <v>12</v>
      </c>
    </row>
    <row r="5" spans="1:13" ht="15.75" hidden="1" customHeight="1" x14ac:dyDescent="0.25">
      <c r="A5" s="192"/>
      <c r="B5" s="113" t="s">
        <v>122</v>
      </c>
      <c r="C5" s="113" t="s">
        <v>24</v>
      </c>
      <c r="D5" s="131"/>
      <c r="E5" s="129"/>
      <c r="F5" s="195"/>
      <c r="G5" s="197"/>
      <c r="H5" s="131" t="s">
        <v>68</v>
      </c>
      <c r="I5" s="140" t="s">
        <v>69</v>
      </c>
      <c r="J5" s="140">
        <v>260</v>
      </c>
      <c r="K5" s="113">
        <v>47.531999999999996</v>
      </c>
      <c r="L5" s="213" t="e">
        <f>L8+L16</f>
        <v>#REF!</v>
      </c>
    </row>
    <row r="6" spans="1:13" ht="24.75" hidden="1" customHeight="1" x14ac:dyDescent="0.25">
      <c r="A6" s="193"/>
      <c r="B6" s="114"/>
      <c r="C6" s="114"/>
      <c r="D6" s="132"/>
      <c r="E6" s="130"/>
      <c r="F6" s="196"/>
      <c r="G6" s="193"/>
      <c r="H6" s="151"/>
      <c r="I6" s="141"/>
      <c r="J6" s="141"/>
      <c r="K6" s="114"/>
      <c r="L6" s="214"/>
    </row>
    <row r="7" spans="1:13" ht="19.5" hidden="1" customHeight="1" x14ac:dyDescent="0.25">
      <c r="A7" s="193"/>
      <c r="B7" s="114"/>
      <c r="C7" s="114"/>
      <c r="D7" s="43"/>
      <c r="E7" s="44"/>
      <c r="F7" s="13"/>
      <c r="G7" s="193"/>
      <c r="H7" s="132"/>
      <c r="I7" s="142"/>
      <c r="J7" s="142"/>
      <c r="K7" s="115"/>
      <c r="L7" s="76" t="e">
        <f>L9</f>
        <v>#REF!</v>
      </c>
    </row>
    <row r="8" spans="1:13" ht="51.75" hidden="1" customHeight="1" x14ac:dyDescent="0.25">
      <c r="A8" s="193"/>
      <c r="B8" s="114"/>
      <c r="C8" s="114"/>
      <c r="D8" s="41"/>
      <c r="E8" s="46"/>
      <c r="F8" s="45"/>
      <c r="G8" s="193"/>
      <c r="H8" s="131" t="s">
        <v>86</v>
      </c>
      <c r="I8" s="140" t="s">
        <v>70</v>
      </c>
      <c r="J8" s="140">
        <v>50</v>
      </c>
      <c r="K8" s="113">
        <v>0</v>
      </c>
      <c r="L8" s="77" t="e">
        <f>L10+L12+L13+L14</f>
        <v>#REF!</v>
      </c>
    </row>
    <row r="9" spans="1:13" ht="20.25" hidden="1" customHeight="1" x14ac:dyDescent="0.25">
      <c r="A9" s="193"/>
      <c r="B9" s="114"/>
      <c r="C9" s="114"/>
      <c r="D9" s="41"/>
      <c r="E9" s="46"/>
      <c r="F9" s="45"/>
      <c r="G9" s="193"/>
      <c r="H9" s="132"/>
      <c r="I9" s="142"/>
      <c r="J9" s="142"/>
      <c r="K9" s="115"/>
      <c r="L9" s="77" t="e">
        <f>#REF!</f>
        <v>#REF!</v>
      </c>
    </row>
    <row r="10" spans="1:13" ht="30.75" hidden="1" customHeight="1" x14ac:dyDescent="0.25">
      <c r="A10" s="193"/>
      <c r="B10" s="114"/>
      <c r="C10" s="114"/>
      <c r="D10" s="41"/>
      <c r="E10" s="46"/>
      <c r="F10" s="45"/>
      <c r="G10" s="193"/>
      <c r="H10" s="131" t="s">
        <v>87</v>
      </c>
      <c r="I10" s="140" t="s">
        <v>14</v>
      </c>
      <c r="J10" s="140">
        <v>63</v>
      </c>
      <c r="K10" s="113">
        <v>2</v>
      </c>
      <c r="L10" s="77" t="e">
        <f>L19+L46+L76+#REF!+L99+L119+L137+L155+L198</f>
        <v>#REF!</v>
      </c>
    </row>
    <row r="11" spans="1:13" ht="20.25" hidden="1" customHeight="1" x14ac:dyDescent="0.25">
      <c r="A11" s="193"/>
      <c r="B11" s="114"/>
      <c r="C11" s="114"/>
      <c r="D11" s="41"/>
      <c r="E11" s="46"/>
      <c r="F11" s="45"/>
      <c r="G11" s="193"/>
      <c r="H11" s="132"/>
      <c r="I11" s="142"/>
      <c r="J11" s="142"/>
      <c r="K11" s="115"/>
      <c r="L11" s="77" t="e">
        <f>#REF!</f>
        <v>#REF!</v>
      </c>
    </row>
    <row r="12" spans="1:13" ht="34.5" hidden="1" customHeight="1" x14ac:dyDescent="0.25">
      <c r="A12" s="193"/>
      <c r="B12" s="114"/>
      <c r="C12" s="114"/>
      <c r="D12" s="41"/>
      <c r="E12" s="46"/>
      <c r="F12" s="45"/>
      <c r="G12" s="193"/>
      <c r="H12" s="42" t="s">
        <v>88</v>
      </c>
      <c r="I12" s="39" t="s">
        <v>15</v>
      </c>
      <c r="J12" s="39">
        <v>78.400000000000006</v>
      </c>
      <c r="K12" s="40">
        <v>76.8</v>
      </c>
      <c r="L12" s="78" t="e">
        <f>L20+L47+L77+#REF!+L100+L120+L138+L156+L199</f>
        <v>#REF!</v>
      </c>
    </row>
    <row r="13" spans="1:13" ht="30.75" customHeight="1" x14ac:dyDescent="0.25">
      <c r="A13" s="193"/>
      <c r="B13" s="114"/>
      <c r="C13" s="114"/>
      <c r="D13" s="41" t="s">
        <v>9</v>
      </c>
      <c r="E13" s="46">
        <f>+E44+E248+E86+E228</f>
        <v>1410033080.1599998</v>
      </c>
      <c r="F13" s="58">
        <f>+F44+F248+F86+F228</f>
        <v>390808376.08999997</v>
      </c>
      <c r="G13" s="193"/>
      <c r="H13" s="140" t="s">
        <v>141</v>
      </c>
      <c r="I13" s="198" t="s">
        <v>145</v>
      </c>
      <c r="J13" s="221">
        <v>59.5</v>
      </c>
      <c r="K13" s="171">
        <v>71.5</v>
      </c>
      <c r="L13" s="72">
        <f>+L44+L248+L86+L228</f>
        <v>1410033080.1599998</v>
      </c>
    </row>
    <row r="14" spans="1:13" ht="30.75" customHeight="1" x14ac:dyDescent="0.25">
      <c r="A14" s="193"/>
      <c r="B14" s="114"/>
      <c r="C14" s="114"/>
      <c r="D14" s="41" t="s">
        <v>23</v>
      </c>
      <c r="E14" s="58">
        <f>+E45+E249+E87+E229</f>
        <v>1410033080.1599998</v>
      </c>
      <c r="F14" s="58">
        <f>+F45+F249+F87+F229</f>
        <v>390808376.08999997</v>
      </c>
      <c r="G14" s="193"/>
      <c r="H14" s="141"/>
      <c r="I14" s="199"/>
      <c r="J14" s="222"/>
      <c r="K14" s="172"/>
      <c r="L14" s="72">
        <f>+L45+L249+L87+L229</f>
        <v>1409833080.1599998</v>
      </c>
    </row>
    <row r="15" spans="1:13" ht="19.5" customHeight="1" x14ac:dyDescent="0.25">
      <c r="A15" s="193"/>
      <c r="B15" s="114"/>
      <c r="C15" s="114"/>
      <c r="D15" s="41" t="s">
        <v>25</v>
      </c>
      <c r="E15" s="46">
        <f>E250+E46+E88+E230</f>
        <v>1146466580.1599998</v>
      </c>
      <c r="F15" s="58">
        <f>F250+F46+F88+F230</f>
        <v>292824021.36000001</v>
      </c>
      <c r="G15" s="193"/>
      <c r="H15" s="141"/>
      <c r="I15" s="199"/>
      <c r="J15" s="222"/>
      <c r="K15" s="172"/>
      <c r="L15" s="72">
        <f>L250+L46+L88+L230</f>
        <v>1146266580.1599998</v>
      </c>
    </row>
    <row r="16" spans="1:13" ht="84.75" customHeight="1" x14ac:dyDescent="0.25">
      <c r="A16" s="194"/>
      <c r="B16" s="115"/>
      <c r="C16" s="115"/>
      <c r="D16" s="41" t="s">
        <v>26</v>
      </c>
      <c r="E16" s="46">
        <f>+E47+E89+E231</f>
        <v>263566500</v>
      </c>
      <c r="F16" s="69">
        <f>+F47+F89+F231</f>
        <v>97984354.730000004</v>
      </c>
      <c r="G16" s="194"/>
      <c r="H16" s="142"/>
      <c r="I16" s="200"/>
      <c r="J16" s="223"/>
      <c r="K16" s="173"/>
      <c r="L16" s="72">
        <f>+L47+L89+L231</f>
        <v>263566500</v>
      </c>
      <c r="M16" s="65"/>
    </row>
    <row r="17" spans="1:12" ht="22.5" hidden="1" customHeight="1" x14ac:dyDescent="0.25">
      <c r="A17" s="174" t="s">
        <v>28</v>
      </c>
      <c r="B17" s="183" t="s">
        <v>19</v>
      </c>
      <c r="C17" s="174" t="s">
        <v>71</v>
      </c>
      <c r="D17" s="41" t="s">
        <v>27</v>
      </c>
      <c r="E17" s="46" t="e">
        <f>+E48+#REF!+E90+E232</f>
        <v>#REF!</v>
      </c>
      <c r="F17" s="33">
        <f>F18+F22</f>
        <v>36609840</v>
      </c>
      <c r="G17" s="113" t="s">
        <v>120</v>
      </c>
      <c r="H17" s="186"/>
      <c r="I17" s="186"/>
      <c r="J17" s="201"/>
      <c r="K17" s="204"/>
      <c r="L17" s="72">
        <f>L18+L22</f>
        <v>63144200</v>
      </c>
    </row>
    <row r="18" spans="1:12" ht="15.75" hidden="1" customHeight="1" x14ac:dyDescent="0.25">
      <c r="A18" s="175"/>
      <c r="B18" s="184"/>
      <c r="C18" s="175"/>
      <c r="D18" s="41" t="s">
        <v>13</v>
      </c>
      <c r="E18" s="46" t="e">
        <f>+E49+#REF!+E91+E233</f>
        <v>#REF!</v>
      </c>
      <c r="F18" s="33">
        <f>F19+F20+F21</f>
        <v>36609840</v>
      </c>
      <c r="G18" s="114"/>
      <c r="H18" s="187"/>
      <c r="I18" s="187"/>
      <c r="J18" s="202"/>
      <c r="K18" s="205"/>
      <c r="L18" s="72">
        <f>L19+L20+L21</f>
        <v>63144200</v>
      </c>
    </row>
    <row r="19" spans="1:12" ht="15.75" hidden="1" customHeight="1" x14ac:dyDescent="0.25">
      <c r="A19" s="175"/>
      <c r="B19" s="184"/>
      <c r="C19" s="175"/>
      <c r="D19" s="9" t="s">
        <v>10</v>
      </c>
      <c r="E19" s="46">
        <f>E20+E21+E22</f>
        <v>63144200</v>
      </c>
      <c r="F19" s="33">
        <f t="shared" ref="E19:F23" si="0">F25</f>
        <v>0</v>
      </c>
      <c r="G19" s="114"/>
      <c r="H19" s="187"/>
      <c r="I19" s="187"/>
      <c r="J19" s="202"/>
      <c r="K19" s="205"/>
      <c r="L19" s="72">
        <f>L25</f>
        <v>0</v>
      </c>
    </row>
    <row r="20" spans="1:12" ht="29.25" hidden="1" customHeight="1" x14ac:dyDescent="0.25">
      <c r="A20" s="175"/>
      <c r="B20" s="184"/>
      <c r="C20" s="175"/>
      <c r="D20" s="9" t="s">
        <v>11</v>
      </c>
      <c r="E20" s="46">
        <f t="shared" si="0"/>
        <v>0</v>
      </c>
      <c r="F20" s="33">
        <f t="shared" si="0"/>
        <v>36609840</v>
      </c>
      <c r="G20" s="114"/>
      <c r="H20" s="187"/>
      <c r="I20" s="187"/>
      <c r="J20" s="202"/>
      <c r="K20" s="205"/>
      <c r="L20" s="72">
        <f>L26</f>
        <v>63144200</v>
      </c>
    </row>
    <row r="21" spans="1:12" ht="40.5" hidden="1" customHeight="1" x14ac:dyDescent="0.25">
      <c r="A21" s="175"/>
      <c r="B21" s="184"/>
      <c r="C21" s="175"/>
      <c r="D21" s="5" t="s">
        <v>12</v>
      </c>
      <c r="E21" s="46">
        <f t="shared" si="0"/>
        <v>63144200</v>
      </c>
      <c r="F21" s="33">
        <f t="shared" si="0"/>
        <v>0</v>
      </c>
      <c r="G21" s="114"/>
      <c r="H21" s="187"/>
      <c r="I21" s="187"/>
      <c r="J21" s="202"/>
      <c r="K21" s="205"/>
      <c r="L21" s="72">
        <f>L27</f>
        <v>0</v>
      </c>
    </row>
    <row r="22" spans="1:12" ht="182.25" hidden="1" customHeight="1" x14ac:dyDescent="0.25">
      <c r="A22" s="176"/>
      <c r="B22" s="185"/>
      <c r="C22" s="176"/>
      <c r="D22" s="5" t="s">
        <v>13</v>
      </c>
      <c r="E22" s="46">
        <f t="shared" si="0"/>
        <v>0</v>
      </c>
      <c r="F22" s="33">
        <f t="shared" si="0"/>
        <v>0</v>
      </c>
      <c r="G22" s="115"/>
      <c r="H22" s="188"/>
      <c r="I22" s="188"/>
      <c r="J22" s="203"/>
      <c r="K22" s="206"/>
      <c r="L22" s="72">
        <f>L28</f>
        <v>0</v>
      </c>
    </row>
    <row r="23" spans="1:12" ht="15.75" hidden="1" customHeight="1" x14ac:dyDescent="0.25">
      <c r="A23" s="174" t="s">
        <v>16</v>
      </c>
      <c r="B23" s="183" t="s">
        <v>20</v>
      </c>
      <c r="C23" s="174" t="s">
        <v>8</v>
      </c>
      <c r="D23" s="5" t="s">
        <v>9</v>
      </c>
      <c r="E23" s="46">
        <f t="shared" si="0"/>
        <v>994949658.66999996</v>
      </c>
      <c r="F23" s="33">
        <f>F24+F28</f>
        <v>36609840</v>
      </c>
      <c r="G23" s="113" t="s">
        <v>120</v>
      </c>
      <c r="H23" s="186"/>
      <c r="I23" s="186"/>
      <c r="J23" s="201"/>
      <c r="K23" s="204"/>
      <c r="L23" s="72">
        <f>L24+L28</f>
        <v>63144200</v>
      </c>
    </row>
    <row r="24" spans="1:12" ht="31.5" hidden="1" customHeight="1" x14ac:dyDescent="0.25">
      <c r="A24" s="175"/>
      <c r="B24" s="184"/>
      <c r="C24" s="175"/>
      <c r="D24" s="5" t="s">
        <v>23</v>
      </c>
      <c r="E24" s="46">
        <f>E25+E29</f>
        <v>1058093858.67</v>
      </c>
      <c r="F24" s="33">
        <f>F25+F26+F27</f>
        <v>36609840</v>
      </c>
      <c r="G24" s="114"/>
      <c r="H24" s="187"/>
      <c r="I24" s="187"/>
      <c r="J24" s="202"/>
      <c r="K24" s="205"/>
      <c r="L24" s="72">
        <f>L25+L26+L27</f>
        <v>63144200</v>
      </c>
    </row>
    <row r="25" spans="1:12" ht="15.75" hidden="1" customHeight="1" x14ac:dyDescent="0.25">
      <c r="A25" s="175"/>
      <c r="B25" s="184"/>
      <c r="C25" s="175"/>
      <c r="D25" s="5" t="s">
        <v>10</v>
      </c>
      <c r="E25" s="46">
        <f>E26+E27+E28</f>
        <v>63144200</v>
      </c>
      <c r="F25" s="33">
        <f t="shared" ref="E25:F28" si="1">F31+F37</f>
        <v>0</v>
      </c>
      <c r="G25" s="114"/>
      <c r="H25" s="187"/>
      <c r="I25" s="187"/>
      <c r="J25" s="202"/>
      <c r="K25" s="205"/>
      <c r="L25" s="72">
        <f>L31+L37</f>
        <v>0</v>
      </c>
    </row>
    <row r="26" spans="1:12" ht="15.75" hidden="1" customHeight="1" x14ac:dyDescent="0.25">
      <c r="A26" s="175"/>
      <c r="B26" s="184"/>
      <c r="C26" s="175"/>
      <c r="D26" s="5" t="s">
        <v>11</v>
      </c>
      <c r="E26" s="46">
        <f t="shared" si="1"/>
        <v>0</v>
      </c>
      <c r="F26" s="33">
        <f t="shared" si="1"/>
        <v>36609840</v>
      </c>
      <c r="G26" s="114"/>
      <c r="H26" s="187"/>
      <c r="I26" s="187"/>
      <c r="J26" s="202"/>
      <c r="K26" s="205"/>
      <c r="L26" s="72">
        <f>L32+L38</f>
        <v>63144200</v>
      </c>
    </row>
    <row r="27" spans="1:12" ht="38.25" hidden="1" customHeight="1" x14ac:dyDescent="0.25">
      <c r="A27" s="175"/>
      <c r="B27" s="184"/>
      <c r="C27" s="175"/>
      <c r="D27" s="5" t="s">
        <v>12</v>
      </c>
      <c r="E27" s="46">
        <f t="shared" si="1"/>
        <v>63144200</v>
      </c>
      <c r="F27" s="33">
        <f t="shared" si="1"/>
        <v>0</v>
      </c>
      <c r="G27" s="114"/>
      <c r="H27" s="187"/>
      <c r="I27" s="187"/>
      <c r="J27" s="202"/>
      <c r="K27" s="205"/>
      <c r="L27" s="72">
        <f>L33+L39</f>
        <v>0</v>
      </c>
    </row>
    <row r="28" spans="1:12" ht="204.75" hidden="1" customHeight="1" x14ac:dyDescent="0.25">
      <c r="A28" s="176"/>
      <c r="B28" s="185"/>
      <c r="C28" s="176"/>
      <c r="D28" s="5" t="s">
        <v>13</v>
      </c>
      <c r="E28" s="46">
        <f t="shared" si="1"/>
        <v>0</v>
      </c>
      <c r="F28" s="33">
        <f t="shared" si="1"/>
        <v>0</v>
      </c>
      <c r="G28" s="115"/>
      <c r="H28" s="188"/>
      <c r="I28" s="188"/>
      <c r="J28" s="203"/>
      <c r="K28" s="206"/>
      <c r="L28" s="72">
        <f>L34+L40</f>
        <v>0</v>
      </c>
    </row>
    <row r="29" spans="1:12" ht="15.75" hidden="1" customHeight="1" x14ac:dyDescent="0.25">
      <c r="A29" s="174" t="s">
        <v>17</v>
      </c>
      <c r="B29" s="177" t="s">
        <v>72</v>
      </c>
      <c r="C29" s="174" t="s">
        <v>8</v>
      </c>
      <c r="D29" s="5" t="s">
        <v>9</v>
      </c>
      <c r="E29" s="46">
        <f>E35+E44</f>
        <v>994949658.66999996</v>
      </c>
      <c r="F29" s="33">
        <f>F30+F34</f>
        <v>36609840</v>
      </c>
      <c r="G29" s="113" t="s">
        <v>119</v>
      </c>
      <c r="H29" s="189" t="s">
        <v>73</v>
      </c>
      <c r="I29" s="140" t="s">
        <v>14</v>
      </c>
      <c r="J29" s="180">
        <v>52</v>
      </c>
      <c r="K29" s="148">
        <v>34</v>
      </c>
      <c r="L29" s="72">
        <f>L30+L34</f>
        <v>57047700</v>
      </c>
    </row>
    <row r="30" spans="1:12" ht="31.5" hidden="1" customHeight="1" x14ac:dyDescent="0.25">
      <c r="A30" s="175"/>
      <c r="B30" s="178"/>
      <c r="C30" s="175"/>
      <c r="D30" s="5" t="s">
        <v>23</v>
      </c>
      <c r="E30" s="46">
        <f>E31+E35</f>
        <v>57047700</v>
      </c>
      <c r="F30" s="33">
        <f>F31+F32+F33</f>
        <v>36609840</v>
      </c>
      <c r="G30" s="114"/>
      <c r="H30" s="190"/>
      <c r="I30" s="141"/>
      <c r="J30" s="181"/>
      <c r="K30" s="149"/>
      <c r="L30" s="72">
        <f>L31+L32+L33</f>
        <v>57047700</v>
      </c>
    </row>
    <row r="31" spans="1:12" ht="15.75" hidden="1" customHeight="1" x14ac:dyDescent="0.25">
      <c r="A31" s="175"/>
      <c r="B31" s="178"/>
      <c r="C31" s="175"/>
      <c r="D31" s="5" t="s">
        <v>10</v>
      </c>
      <c r="E31" s="46">
        <f>E32+E33+E34</f>
        <v>57047700</v>
      </c>
      <c r="F31" s="33">
        <v>0</v>
      </c>
      <c r="G31" s="114"/>
      <c r="H31" s="190"/>
      <c r="I31" s="141"/>
      <c r="J31" s="181"/>
      <c r="K31" s="149"/>
      <c r="L31" s="72">
        <v>0</v>
      </c>
    </row>
    <row r="32" spans="1:12" ht="70.5" hidden="1" customHeight="1" x14ac:dyDescent="0.25">
      <c r="A32" s="175"/>
      <c r="B32" s="178"/>
      <c r="C32" s="175"/>
      <c r="D32" s="5" t="s">
        <v>11</v>
      </c>
      <c r="E32" s="46">
        <v>0</v>
      </c>
      <c r="F32" s="33">
        <v>36609840</v>
      </c>
      <c r="G32" s="114"/>
      <c r="H32" s="191"/>
      <c r="I32" s="142"/>
      <c r="J32" s="182"/>
      <c r="K32" s="150"/>
      <c r="L32" s="72">
        <v>57047700</v>
      </c>
    </row>
    <row r="33" spans="1:12" ht="126.75" hidden="1" customHeight="1" x14ac:dyDescent="0.25">
      <c r="A33" s="175"/>
      <c r="B33" s="178"/>
      <c r="C33" s="175"/>
      <c r="D33" s="5" t="s">
        <v>12</v>
      </c>
      <c r="E33" s="46">
        <v>57047700</v>
      </c>
      <c r="F33" s="33">
        <v>0</v>
      </c>
      <c r="G33" s="114"/>
      <c r="H33" s="189" t="s">
        <v>74</v>
      </c>
      <c r="I33" s="140" t="s">
        <v>14</v>
      </c>
      <c r="J33" s="180">
        <v>42</v>
      </c>
      <c r="K33" s="148">
        <v>52</v>
      </c>
      <c r="L33" s="72">
        <v>0</v>
      </c>
    </row>
    <row r="34" spans="1:12" ht="18" hidden="1" customHeight="1" x14ac:dyDescent="0.25">
      <c r="A34" s="176"/>
      <c r="B34" s="179"/>
      <c r="C34" s="176"/>
      <c r="D34" s="5" t="s">
        <v>13</v>
      </c>
      <c r="E34" s="46">
        <v>0</v>
      </c>
      <c r="F34" s="33">
        <v>0</v>
      </c>
      <c r="G34" s="115"/>
      <c r="H34" s="191"/>
      <c r="I34" s="142"/>
      <c r="J34" s="182"/>
      <c r="K34" s="150"/>
      <c r="L34" s="72">
        <v>0</v>
      </c>
    </row>
    <row r="35" spans="1:12" ht="15.75" hidden="1" customHeight="1" x14ac:dyDescent="0.25">
      <c r="A35" s="174" t="s">
        <v>18</v>
      </c>
      <c r="B35" s="177" t="s">
        <v>21</v>
      </c>
      <c r="C35" s="174" t="s">
        <v>8</v>
      </c>
      <c r="D35" s="5" t="s">
        <v>9</v>
      </c>
      <c r="E35" s="6">
        <v>0</v>
      </c>
      <c r="F35" s="12">
        <f>F36+F40</f>
        <v>0</v>
      </c>
      <c r="G35" s="113" t="s">
        <v>118</v>
      </c>
      <c r="H35" s="189" t="s">
        <v>75</v>
      </c>
      <c r="I35" s="140" t="s">
        <v>14</v>
      </c>
      <c r="J35" s="180">
        <v>11</v>
      </c>
      <c r="K35" s="148">
        <v>0</v>
      </c>
      <c r="L35" s="72">
        <f>L36+L40</f>
        <v>6096500</v>
      </c>
    </row>
    <row r="36" spans="1:12" ht="31.5" hidden="1" customHeight="1" x14ac:dyDescent="0.25">
      <c r="A36" s="175"/>
      <c r="B36" s="178"/>
      <c r="C36" s="175"/>
      <c r="D36" s="5" t="s">
        <v>23</v>
      </c>
      <c r="E36" s="6">
        <f>E37+E44</f>
        <v>1001046158.67</v>
      </c>
      <c r="F36" s="12">
        <f>F37+F38+F39</f>
        <v>0</v>
      </c>
      <c r="G36" s="114"/>
      <c r="H36" s="190"/>
      <c r="I36" s="141"/>
      <c r="J36" s="181"/>
      <c r="K36" s="149"/>
      <c r="L36" s="72">
        <f>L37+L38+L39</f>
        <v>6096500</v>
      </c>
    </row>
    <row r="37" spans="1:12" ht="67.5" hidden="1" customHeight="1" x14ac:dyDescent="0.25">
      <c r="A37" s="175"/>
      <c r="B37" s="178"/>
      <c r="C37" s="175"/>
      <c r="D37" s="5" t="s">
        <v>10</v>
      </c>
      <c r="E37" s="6">
        <f>E38+E39+E40</f>
        <v>6096500</v>
      </c>
      <c r="F37" s="12">
        <v>0</v>
      </c>
      <c r="G37" s="114"/>
      <c r="H37" s="191"/>
      <c r="I37" s="142"/>
      <c r="J37" s="182"/>
      <c r="K37" s="150"/>
      <c r="L37" s="72">
        <v>0</v>
      </c>
    </row>
    <row r="38" spans="1:12" ht="31.5" hidden="1" customHeight="1" x14ac:dyDescent="0.25">
      <c r="A38" s="175"/>
      <c r="B38" s="178"/>
      <c r="C38" s="175"/>
      <c r="D38" s="5" t="s">
        <v>11</v>
      </c>
      <c r="E38" s="6">
        <v>0</v>
      </c>
      <c r="F38" s="12">
        <v>0</v>
      </c>
      <c r="G38" s="114"/>
      <c r="H38" s="131" t="s">
        <v>76</v>
      </c>
      <c r="I38" s="140" t="s">
        <v>14</v>
      </c>
      <c r="J38" s="180">
        <v>191</v>
      </c>
      <c r="K38" s="148">
        <v>193</v>
      </c>
      <c r="L38" s="72">
        <v>6096500</v>
      </c>
    </row>
    <row r="39" spans="1:12" ht="47.25" hidden="1" customHeight="1" x14ac:dyDescent="0.25">
      <c r="A39" s="175"/>
      <c r="B39" s="178"/>
      <c r="C39" s="175"/>
      <c r="D39" s="5" t="s">
        <v>12</v>
      </c>
      <c r="E39" s="6">
        <v>6096500</v>
      </c>
      <c r="F39" s="12">
        <v>0</v>
      </c>
      <c r="G39" s="114"/>
      <c r="H39" s="151"/>
      <c r="I39" s="141"/>
      <c r="J39" s="181"/>
      <c r="K39" s="149"/>
      <c r="L39" s="72">
        <v>0</v>
      </c>
    </row>
    <row r="40" spans="1:12" ht="39.75" hidden="1" customHeight="1" x14ac:dyDescent="0.25">
      <c r="A40" s="176"/>
      <c r="B40" s="179"/>
      <c r="C40" s="176"/>
      <c r="D40" s="5" t="s">
        <v>13</v>
      </c>
      <c r="E40" s="6">
        <v>0</v>
      </c>
      <c r="F40" s="12">
        <v>0</v>
      </c>
      <c r="G40" s="115"/>
      <c r="H40" s="132"/>
      <c r="I40" s="142"/>
      <c r="J40" s="182"/>
      <c r="K40" s="150"/>
      <c r="L40" s="72">
        <v>0</v>
      </c>
    </row>
    <row r="41" spans="1:12" ht="122.25" customHeight="1" x14ac:dyDescent="0.25">
      <c r="A41" s="20"/>
      <c r="B41" s="23"/>
      <c r="C41" s="21"/>
      <c r="D41" s="27"/>
      <c r="E41" s="25"/>
      <c r="F41" s="25"/>
      <c r="G41" s="15"/>
      <c r="H41" s="16" t="s">
        <v>142</v>
      </c>
      <c r="I41" s="18" t="s">
        <v>145</v>
      </c>
      <c r="J41" s="79">
        <v>4.4000000000000004</v>
      </c>
      <c r="K41" s="63">
        <v>3.3</v>
      </c>
      <c r="L41" s="25"/>
    </row>
    <row r="42" spans="1:12" ht="98.25" customHeight="1" x14ac:dyDescent="0.25">
      <c r="A42" s="20"/>
      <c r="B42" s="24"/>
      <c r="C42" s="22"/>
      <c r="D42" s="28"/>
      <c r="E42" s="26"/>
      <c r="F42" s="26"/>
      <c r="G42" s="15"/>
      <c r="H42" s="16" t="s">
        <v>143</v>
      </c>
      <c r="I42" s="18" t="s">
        <v>145</v>
      </c>
      <c r="J42" s="29">
        <v>82.32</v>
      </c>
      <c r="K42" s="63">
        <v>73.010000000000005</v>
      </c>
      <c r="L42" s="26"/>
    </row>
    <row r="43" spans="1:12" ht="178.5" customHeight="1" x14ac:dyDescent="0.25">
      <c r="A43" s="20"/>
      <c r="B43" s="24"/>
      <c r="C43" s="22"/>
      <c r="D43" s="28"/>
      <c r="E43" s="26"/>
      <c r="F43" s="26"/>
      <c r="G43" s="64"/>
      <c r="H43" s="16" t="s">
        <v>144</v>
      </c>
      <c r="I43" s="32" t="s">
        <v>154</v>
      </c>
      <c r="J43" s="29" t="s">
        <v>146</v>
      </c>
      <c r="K43" s="30" t="s">
        <v>146</v>
      </c>
      <c r="L43" s="26"/>
    </row>
    <row r="44" spans="1:12" ht="23.25" customHeight="1" x14ac:dyDescent="0.25">
      <c r="A44" s="108" t="s">
        <v>28</v>
      </c>
      <c r="B44" s="103" t="s">
        <v>29</v>
      </c>
      <c r="C44" s="103" t="s">
        <v>24</v>
      </c>
      <c r="D44" s="96" t="s">
        <v>9</v>
      </c>
      <c r="E44" s="97">
        <f>E80+E62+E50</f>
        <v>994949658.66999996</v>
      </c>
      <c r="F44" s="97">
        <f>F50+F62+F74</f>
        <v>291812052.50999999</v>
      </c>
      <c r="G44" s="207" t="s">
        <v>182</v>
      </c>
      <c r="H44" s="140"/>
      <c r="I44" s="140"/>
      <c r="J44" s="140"/>
      <c r="K44" s="106"/>
      <c r="L44" s="97">
        <v>994949658.66999996</v>
      </c>
    </row>
    <row r="45" spans="1:12" ht="31.5" x14ac:dyDescent="0.25">
      <c r="A45" s="101"/>
      <c r="B45" s="104"/>
      <c r="C45" s="104"/>
      <c r="D45" s="96" t="s">
        <v>23</v>
      </c>
      <c r="E45" s="97">
        <f>E51+E63+E75</f>
        <v>994949658.66999996</v>
      </c>
      <c r="F45" s="97">
        <f t="shared" ref="F45:F46" si="2">F51+F63+F75</f>
        <v>291812052.50999999</v>
      </c>
      <c r="G45" s="208"/>
      <c r="H45" s="141"/>
      <c r="I45" s="141"/>
      <c r="J45" s="141"/>
      <c r="K45" s="107"/>
      <c r="L45" s="97">
        <v>994949658.66999996</v>
      </c>
    </row>
    <row r="46" spans="1:12" x14ac:dyDescent="0.25">
      <c r="A46" s="101"/>
      <c r="B46" s="104"/>
      <c r="C46" s="104"/>
      <c r="D46" s="96" t="s">
        <v>25</v>
      </c>
      <c r="E46" s="97">
        <f>E52+E64+E76</f>
        <v>994949658.66999996</v>
      </c>
      <c r="F46" s="97">
        <f t="shared" si="2"/>
        <v>291812052.50999999</v>
      </c>
      <c r="G46" s="208"/>
      <c r="H46" s="141"/>
      <c r="I46" s="141"/>
      <c r="J46" s="141"/>
      <c r="K46" s="107"/>
      <c r="L46" s="97">
        <v>994949658.66999996</v>
      </c>
    </row>
    <row r="47" spans="1:12" x14ac:dyDescent="0.25">
      <c r="A47" s="101"/>
      <c r="B47" s="104"/>
      <c r="C47" s="104"/>
      <c r="D47" s="96" t="s">
        <v>26</v>
      </c>
      <c r="E47" s="97">
        <v>0</v>
      </c>
      <c r="F47" s="7">
        <f t="shared" ref="E47:G49" si="3">F53</f>
        <v>0</v>
      </c>
      <c r="G47" s="208"/>
      <c r="H47" s="141"/>
      <c r="I47" s="141"/>
      <c r="J47" s="141"/>
      <c r="K47" s="107"/>
      <c r="L47" s="7">
        <f t="shared" ref="L47:L49" si="4">L53</f>
        <v>0</v>
      </c>
    </row>
    <row r="48" spans="1:12" ht="39" customHeight="1" x14ac:dyDescent="0.25">
      <c r="A48" s="101"/>
      <c r="B48" s="104"/>
      <c r="C48" s="104"/>
      <c r="D48" s="96" t="s">
        <v>27</v>
      </c>
      <c r="E48" s="97">
        <f t="shared" si="3"/>
        <v>0</v>
      </c>
      <c r="F48" s="7">
        <f t="shared" si="3"/>
        <v>0</v>
      </c>
      <c r="G48" s="208"/>
      <c r="H48" s="141"/>
      <c r="I48" s="141"/>
      <c r="J48" s="141"/>
      <c r="K48" s="107"/>
      <c r="L48" s="7">
        <f t="shared" si="4"/>
        <v>0</v>
      </c>
    </row>
    <row r="49" spans="1:12" ht="25.5" customHeight="1" x14ac:dyDescent="0.25">
      <c r="A49" s="102"/>
      <c r="B49" s="105"/>
      <c r="C49" s="105"/>
      <c r="D49" s="96" t="s">
        <v>13</v>
      </c>
      <c r="E49" s="97">
        <f t="shared" si="3"/>
        <v>0</v>
      </c>
      <c r="F49" s="7">
        <f t="shared" si="3"/>
        <v>0</v>
      </c>
      <c r="G49" s="209"/>
      <c r="H49" s="142"/>
      <c r="I49" s="142"/>
      <c r="J49" s="142"/>
      <c r="K49" s="109"/>
      <c r="L49" s="7">
        <f t="shared" si="4"/>
        <v>0</v>
      </c>
    </row>
    <row r="50" spans="1:12" ht="24.75" customHeight="1" x14ac:dyDescent="0.25">
      <c r="A50" s="108" t="s">
        <v>121</v>
      </c>
      <c r="B50" s="122" t="s">
        <v>123</v>
      </c>
      <c r="C50" s="103" t="s">
        <v>24</v>
      </c>
      <c r="D50" s="96" t="s">
        <v>9</v>
      </c>
      <c r="E50" s="97">
        <f>E51</f>
        <v>658025609.26999998</v>
      </c>
      <c r="F50" s="97">
        <v>195820076.09</v>
      </c>
      <c r="G50" s="103" t="s">
        <v>183</v>
      </c>
      <c r="H50" s="140"/>
      <c r="I50" s="140"/>
      <c r="J50" s="140"/>
      <c r="K50" s="106"/>
      <c r="L50" s="97">
        <v>658025609.26999998</v>
      </c>
    </row>
    <row r="51" spans="1:12" ht="31.5" x14ac:dyDescent="0.25">
      <c r="A51" s="101"/>
      <c r="B51" s="123"/>
      <c r="C51" s="104"/>
      <c r="D51" s="96" t="s">
        <v>23</v>
      </c>
      <c r="E51" s="97">
        <v>658025609.26999998</v>
      </c>
      <c r="F51" s="97">
        <v>195820076.09</v>
      </c>
      <c r="G51" s="104"/>
      <c r="H51" s="141"/>
      <c r="I51" s="141"/>
      <c r="J51" s="141"/>
      <c r="K51" s="107"/>
      <c r="L51" s="97">
        <v>658025609.26999998</v>
      </c>
    </row>
    <row r="52" spans="1:12" ht="33.75" customHeight="1" x14ac:dyDescent="0.25">
      <c r="A52" s="101"/>
      <c r="B52" s="123"/>
      <c r="C52" s="104"/>
      <c r="D52" s="96" t="s">
        <v>25</v>
      </c>
      <c r="E52" s="97">
        <v>658025609.26999998</v>
      </c>
      <c r="F52" s="97">
        <v>195820076.09</v>
      </c>
      <c r="G52" s="104"/>
      <c r="H52" s="141"/>
      <c r="I52" s="141"/>
      <c r="J52" s="141"/>
      <c r="K52" s="107"/>
      <c r="L52" s="97">
        <v>658025609.26999998</v>
      </c>
    </row>
    <row r="53" spans="1:12" ht="26.25" customHeight="1" x14ac:dyDescent="0.25">
      <c r="A53" s="101"/>
      <c r="B53" s="123"/>
      <c r="C53" s="104"/>
      <c r="D53" s="96" t="s">
        <v>26</v>
      </c>
      <c r="E53" s="97">
        <v>0</v>
      </c>
      <c r="F53" s="97">
        <f t="shared" ref="F53:F54" si="5">F59+F71</f>
        <v>0</v>
      </c>
      <c r="G53" s="104"/>
      <c r="H53" s="141"/>
      <c r="I53" s="141"/>
      <c r="J53" s="141"/>
      <c r="K53" s="107"/>
      <c r="L53" s="7">
        <f t="shared" ref="L53:L55" si="6">L59+L71</f>
        <v>0</v>
      </c>
    </row>
    <row r="54" spans="1:12" ht="38.25" customHeight="1" x14ac:dyDescent="0.25">
      <c r="A54" s="101"/>
      <c r="B54" s="123"/>
      <c r="C54" s="104"/>
      <c r="D54" s="96" t="s">
        <v>27</v>
      </c>
      <c r="E54" s="97">
        <f t="shared" ref="E54:E55" si="7">E60+E72</f>
        <v>0</v>
      </c>
      <c r="F54" s="97">
        <f t="shared" si="5"/>
        <v>0</v>
      </c>
      <c r="G54" s="104"/>
      <c r="H54" s="141"/>
      <c r="I54" s="141"/>
      <c r="J54" s="141"/>
      <c r="K54" s="107"/>
      <c r="L54" s="7">
        <f t="shared" si="6"/>
        <v>0</v>
      </c>
    </row>
    <row r="55" spans="1:12" ht="27.75" customHeight="1" x14ac:dyDescent="0.25">
      <c r="A55" s="102"/>
      <c r="B55" s="124"/>
      <c r="C55" s="105"/>
      <c r="D55" s="96" t="s">
        <v>13</v>
      </c>
      <c r="E55" s="97">
        <f t="shared" si="7"/>
        <v>0</v>
      </c>
      <c r="F55" s="97">
        <v>0</v>
      </c>
      <c r="G55" s="105"/>
      <c r="H55" s="142"/>
      <c r="I55" s="142"/>
      <c r="J55" s="142"/>
      <c r="K55" s="109"/>
      <c r="L55" s="7">
        <f t="shared" si="6"/>
        <v>0</v>
      </c>
    </row>
    <row r="56" spans="1:12" ht="99.75" customHeight="1" x14ac:dyDescent="0.25">
      <c r="A56" s="108" t="s">
        <v>125</v>
      </c>
      <c r="B56" s="103" t="s">
        <v>124</v>
      </c>
      <c r="C56" s="103" t="s">
        <v>24</v>
      </c>
      <c r="D56" s="96" t="s">
        <v>9</v>
      </c>
      <c r="E56" s="97">
        <v>658025609.26999998</v>
      </c>
      <c r="F56" s="97">
        <v>195820076.09</v>
      </c>
      <c r="G56" s="103"/>
      <c r="H56" s="131" t="s">
        <v>130</v>
      </c>
      <c r="I56" s="140" t="s">
        <v>15</v>
      </c>
      <c r="J56" s="140">
        <v>100</v>
      </c>
      <c r="K56" s="106">
        <v>100</v>
      </c>
      <c r="L56" s="97">
        <v>658025609.26999998</v>
      </c>
    </row>
    <row r="57" spans="1:12" ht="31.5" x14ac:dyDescent="0.25">
      <c r="A57" s="101"/>
      <c r="B57" s="104"/>
      <c r="C57" s="104"/>
      <c r="D57" s="96" t="s">
        <v>23</v>
      </c>
      <c r="E57" s="97">
        <v>658025609.26999998</v>
      </c>
      <c r="F57" s="97">
        <v>195820076.09</v>
      </c>
      <c r="G57" s="104"/>
      <c r="H57" s="151"/>
      <c r="I57" s="141"/>
      <c r="J57" s="141"/>
      <c r="K57" s="107"/>
      <c r="L57" s="97">
        <v>658025609.26999998</v>
      </c>
    </row>
    <row r="58" spans="1:12" ht="21.75" customHeight="1" x14ac:dyDescent="0.25">
      <c r="A58" s="101"/>
      <c r="B58" s="104"/>
      <c r="C58" s="104"/>
      <c r="D58" s="96" t="s">
        <v>25</v>
      </c>
      <c r="E58" s="97">
        <v>658025609.26999998</v>
      </c>
      <c r="F58" s="97">
        <v>195820076.09</v>
      </c>
      <c r="G58" s="104"/>
      <c r="H58" s="151"/>
      <c r="I58" s="141"/>
      <c r="J58" s="141"/>
      <c r="K58" s="107"/>
      <c r="L58" s="97">
        <v>658025609.26999998</v>
      </c>
    </row>
    <row r="59" spans="1:12" x14ac:dyDescent="0.25">
      <c r="A59" s="101"/>
      <c r="B59" s="104"/>
      <c r="C59" s="104"/>
      <c r="D59" s="96" t="s">
        <v>26</v>
      </c>
      <c r="E59" s="97">
        <v>0</v>
      </c>
      <c r="F59" s="7">
        <v>0</v>
      </c>
      <c r="G59" s="104"/>
      <c r="H59" s="151"/>
      <c r="I59" s="141"/>
      <c r="J59" s="141"/>
      <c r="K59" s="107"/>
      <c r="L59" s="7">
        <v>0</v>
      </c>
    </row>
    <row r="60" spans="1:12" ht="40.5" customHeight="1" x14ac:dyDescent="0.25">
      <c r="A60" s="101"/>
      <c r="B60" s="104"/>
      <c r="C60" s="104"/>
      <c r="D60" s="96" t="s">
        <v>27</v>
      </c>
      <c r="E60" s="97">
        <v>0</v>
      </c>
      <c r="F60" s="7">
        <v>0</v>
      </c>
      <c r="G60" s="104"/>
      <c r="H60" s="151"/>
      <c r="I60" s="141"/>
      <c r="J60" s="141"/>
      <c r="K60" s="107"/>
      <c r="L60" s="7">
        <v>0</v>
      </c>
    </row>
    <row r="61" spans="1:12" ht="141" customHeight="1" x14ac:dyDescent="0.25">
      <c r="A61" s="102"/>
      <c r="B61" s="105"/>
      <c r="C61" s="105"/>
      <c r="D61" s="96" t="s">
        <v>13</v>
      </c>
      <c r="E61" s="97">
        <v>0</v>
      </c>
      <c r="F61" s="7">
        <v>0</v>
      </c>
      <c r="G61" s="105"/>
      <c r="H61" s="132"/>
      <c r="I61" s="142"/>
      <c r="J61" s="142"/>
      <c r="K61" s="109"/>
      <c r="L61" s="7">
        <v>0</v>
      </c>
    </row>
    <row r="62" spans="1:12" ht="37.5" customHeight="1" x14ac:dyDescent="0.25">
      <c r="A62" s="210" t="s">
        <v>127</v>
      </c>
      <c r="B62" s="122" t="s">
        <v>128</v>
      </c>
      <c r="C62" s="103" t="s">
        <v>24</v>
      </c>
      <c r="D62" s="96" t="s">
        <v>9</v>
      </c>
      <c r="E62" s="97">
        <f>E63</f>
        <v>321096422.31</v>
      </c>
      <c r="F62" s="67">
        <v>90829899.780000001</v>
      </c>
      <c r="G62" s="103" t="s">
        <v>184</v>
      </c>
      <c r="H62" s="98"/>
      <c r="I62" s="95"/>
      <c r="J62" s="95"/>
      <c r="K62" s="106"/>
      <c r="L62" s="97">
        <v>321096422.31</v>
      </c>
    </row>
    <row r="63" spans="1:12" ht="18" customHeight="1" x14ac:dyDescent="0.25">
      <c r="A63" s="211"/>
      <c r="B63" s="123"/>
      <c r="C63" s="104"/>
      <c r="D63" s="96" t="s">
        <v>23</v>
      </c>
      <c r="E63" s="97">
        <v>321096422.31</v>
      </c>
      <c r="F63" s="67">
        <v>90829899.780000001</v>
      </c>
      <c r="G63" s="104"/>
      <c r="H63" s="98"/>
      <c r="I63" s="95"/>
      <c r="J63" s="95"/>
      <c r="K63" s="107"/>
      <c r="L63" s="97">
        <v>321096422.31</v>
      </c>
    </row>
    <row r="64" spans="1:12" ht="21" customHeight="1" x14ac:dyDescent="0.25">
      <c r="A64" s="211"/>
      <c r="B64" s="123"/>
      <c r="C64" s="104"/>
      <c r="D64" s="96" t="s">
        <v>25</v>
      </c>
      <c r="E64" s="97">
        <v>321096422.31</v>
      </c>
      <c r="F64" s="67">
        <v>90829899.780000001</v>
      </c>
      <c r="G64" s="104"/>
      <c r="H64" s="98"/>
      <c r="I64" s="95"/>
      <c r="J64" s="95"/>
      <c r="K64" s="107"/>
      <c r="L64" s="97">
        <v>321096422.31</v>
      </c>
    </row>
    <row r="65" spans="1:12" ht="21.75" customHeight="1" x14ac:dyDescent="0.25">
      <c r="A65" s="211"/>
      <c r="B65" s="123"/>
      <c r="C65" s="104"/>
      <c r="D65" s="96" t="s">
        <v>26</v>
      </c>
      <c r="E65" s="97">
        <v>0</v>
      </c>
      <c r="F65" s="67">
        <v>0</v>
      </c>
      <c r="G65" s="104"/>
      <c r="H65" s="98"/>
      <c r="I65" s="95"/>
      <c r="J65" s="95"/>
      <c r="K65" s="107"/>
      <c r="L65" s="7">
        <v>0</v>
      </c>
    </row>
    <row r="66" spans="1:12" ht="15.75" customHeight="1" x14ac:dyDescent="0.25">
      <c r="A66" s="211"/>
      <c r="B66" s="123"/>
      <c r="C66" s="104"/>
      <c r="D66" s="96" t="s">
        <v>27</v>
      </c>
      <c r="E66" s="97">
        <v>0</v>
      </c>
      <c r="F66" s="67">
        <v>0</v>
      </c>
      <c r="G66" s="104"/>
      <c r="H66" s="98"/>
      <c r="I66" s="95"/>
      <c r="J66" s="95"/>
      <c r="K66" s="107"/>
      <c r="L66" s="7">
        <v>0</v>
      </c>
    </row>
    <row r="67" spans="1:12" ht="50.25" customHeight="1" x14ac:dyDescent="0.25">
      <c r="A67" s="212"/>
      <c r="B67" s="124"/>
      <c r="C67" s="105"/>
      <c r="D67" s="96" t="s">
        <v>13</v>
      </c>
      <c r="E67" s="97">
        <v>0</v>
      </c>
      <c r="F67" s="67">
        <v>0</v>
      </c>
      <c r="G67" s="105"/>
      <c r="H67" s="98"/>
      <c r="I67" s="95"/>
      <c r="J67" s="95"/>
      <c r="K67" s="109"/>
      <c r="L67" s="7">
        <v>0</v>
      </c>
    </row>
    <row r="68" spans="1:12" ht="20.25" customHeight="1" x14ac:dyDescent="0.25">
      <c r="A68" s="108" t="s">
        <v>126</v>
      </c>
      <c r="B68" s="103" t="s">
        <v>129</v>
      </c>
      <c r="C68" s="103" t="s">
        <v>24</v>
      </c>
      <c r="D68" s="96" t="s">
        <v>9</v>
      </c>
      <c r="E68" s="97">
        <v>321096422.31</v>
      </c>
      <c r="F68" s="67">
        <v>90829899.780000001</v>
      </c>
      <c r="G68" s="103"/>
      <c r="H68" s="131" t="s">
        <v>169</v>
      </c>
      <c r="I68" s="140" t="s">
        <v>15</v>
      </c>
      <c r="J68" s="140">
        <v>100</v>
      </c>
      <c r="K68" s="215">
        <v>100</v>
      </c>
      <c r="L68" s="97">
        <v>321096422.31</v>
      </c>
    </row>
    <row r="69" spans="1:12" ht="31.5" x14ac:dyDescent="0.25">
      <c r="A69" s="101"/>
      <c r="B69" s="104"/>
      <c r="C69" s="104"/>
      <c r="D69" s="96" t="s">
        <v>23</v>
      </c>
      <c r="E69" s="97">
        <v>321096422.31</v>
      </c>
      <c r="F69" s="67">
        <v>90829899.780000001</v>
      </c>
      <c r="G69" s="104"/>
      <c r="H69" s="151"/>
      <c r="I69" s="141"/>
      <c r="J69" s="141"/>
      <c r="K69" s="216"/>
      <c r="L69" s="97">
        <v>321096422.31</v>
      </c>
    </row>
    <row r="70" spans="1:12" ht="19.5" customHeight="1" x14ac:dyDescent="0.25">
      <c r="A70" s="101"/>
      <c r="B70" s="104"/>
      <c r="C70" s="104"/>
      <c r="D70" s="96" t="s">
        <v>25</v>
      </c>
      <c r="E70" s="97">
        <v>321096422.31</v>
      </c>
      <c r="F70" s="67">
        <v>90829899.780000001</v>
      </c>
      <c r="G70" s="104"/>
      <c r="H70" s="151"/>
      <c r="I70" s="141"/>
      <c r="J70" s="141"/>
      <c r="K70" s="216"/>
      <c r="L70" s="97">
        <v>321096422.31</v>
      </c>
    </row>
    <row r="71" spans="1:12" x14ac:dyDescent="0.25">
      <c r="A71" s="101"/>
      <c r="B71" s="104"/>
      <c r="C71" s="104"/>
      <c r="D71" s="96" t="s">
        <v>26</v>
      </c>
      <c r="E71" s="97">
        <v>0</v>
      </c>
      <c r="F71" s="97">
        <v>0</v>
      </c>
      <c r="G71" s="104"/>
      <c r="H71" s="151"/>
      <c r="I71" s="141"/>
      <c r="J71" s="141"/>
      <c r="K71" s="216"/>
      <c r="L71" s="67">
        <v>0</v>
      </c>
    </row>
    <row r="72" spans="1:12" ht="49.5" customHeight="1" x14ac:dyDescent="0.25">
      <c r="A72" s="101"/>
      <c r="B72" s="104"/>
      <c r="C72" s="104"/>
      <c r="D72" s="96" t="s">
        <v>27</v>
      </c>
      <c r="E72" s="97">
        <v>0</v>
      </c>
      <c r="F72" s="97">
        <v>0</v>
      </c>
      <c r="G72" s="104"/>
      <c r="H72" s="151"/>
      <c r="I72" s="141"/>
      <c r="J72" s="141"/>
      <c r="K72" s="216"/>
      <c r="L72" s="67">
        <v>0</v>
      </c>
    </row>
    <row r="73" spans="1:12" ht="78.75" customHeight="1" x14ac:dyDescent="0.25">
      <c r="A73" s="102"/>
      <c r="B73" s="105"/>
      <c r="C73" s="105"/>
      <c r="D73" s="96" t="s">
        <v>13</v>
      </c>
      <c r="E73" s="7">
        <v>0</v>
      </c>
      <c r="F73" s="97">
        <v>0</v>
      </c>
      <c r="G73" s="105"/>
      <c r="H73" s="132"/>
      <c r="I73" s="142"/>
      <c r="J73" s="142"/>
      <c r="K73" s="217"/>
      <c r="L73" s="67">
        <v>0</v>
      </c>
    </row>
    <row r="74" spans="1:12" ht="17.25" customHeight="1" x14ac:dyDescent="0.25">
      <c r="A74" s="108" t="s">
        <v>161</v>
      </c>
      <c r="B74" s="103" t="s">
        <v>164</v>
      </c>
      <c r="C74" s="103" t="s">
        <v>24</v>
      </c>
      <c r="D74" s="96" t="s">
        <v>9</v>
      </c>
      <c r="E74" s="7">
        <f>E75</f>
        <v>15827627.09</v>
      </c>
      <c r="F74" s="97">
        <v>5162076.6399999997</v>
      </c>
      <c r="G74" s="106" t="s">
        <v>185</v>
      </c>
      <c r="H74" s="98"/>
      <c r="I74" s="95"/>
      <c r="J74" s="95"/>
      <c r="K74" s="218"/>
      <c r="L74" s="97">
        <v>15827627.09</v>
      </c>
    </row>
    <row r="75" spans="1:12" ht="33.75" customHeight="1" x14ac:dyDescent="0.25">
      <c r="A75" s="101"/>
      <c r="B75" s="104"/>
      <c r="C75" s="104"/>
      <c r="D75" s="96" t="s">
        <v>23</v>
      </c>
      <c r="E75" s="7">
        <v>15827627.09</v>
      </c>
      <c r="F75" s="97">
        <v>5162076.6399999997</v>
      </c>
      <c r="G75" s="107"/>
      <c r="H75" s="98"/>
      <c r="I75" s="95"/>
      <c r="J75" s="95"/>
      <c r="K75" s="219"/>
      <c r="L75" s="97">
        <v>15827627.09</v>
      </c>
    </row>
    <row r="76" spans="1:12" ht="18" customHeight="1" x14ac:dyDescent="0.25">
      <c r="A76" s="101"/>
      <c r="B76" s="104"/>
      <c r="C76" s="104"/>
      <c r="D76" s="96" t="s">
        <v>25</v>
      </c>
      <c r="E76" s="7">
        <v>15827627.09</v>
      </c>
      <c r="F76" s="97">
        <v>5162076.6399999997</v>
      </c>
      <c r="G76" s="107"/>
      <c r="H76" s="98"/>
      <c r="I76" s="95"/>
      <c r="J76" s="95"/>
      <c r="K76" s="219"/>
      <c r="L76" s="97">
        <v>15827627.09</v>
      </c>
    </row>
    <row r="77" spans="1:12" ht="20.25" customHeight="1" x14ac:dyDescent="0.25">
      <c r="A77" s="101"/>
      <c r="B77" s="104"/>
      <c r="C77" s="104"/>
      <c r="D77" s="96" t="s">
        <v>26</v>
      </c>
      <c r="E77" s="7">
        <v>0</v>
      </c>
      <c r="F77" s="97">
        <v>0</v>
      </c>
      <c r="G77" s="107"/>
      <c r="H77" s="98"/>
      <c r="I77" s="95"/>
      <c r="J77" s="95"/>
      <c r="K77" s="219"/>
      <c r="L77" s="67" t="e">
        <f>L83</f>
        <v>#REF!</v>
      </c>
    </row>
    <row r="78" spans="1:12" ht="39.75" customHeight="1" x14ac:dyDescent="0.25">
      <c r="A78" s="101"/>
      <c r="B78" s="104"/>
      <c r="C78" s="104"/>
      <c r="D78" s="96" t="s">
        <v>27</v>
      </c>
      <c r="E78" s="7">
        <v>0</v>
      </c>
      <c r="F78" s="97">
        <v>0</v>
      </c>
      <c r="G78" s="107"/>
      <c r="H78" s="98"/>
      <c r="I78" s="95"/>
      <c r="J78" s="95"/>
      <c r="K78" s="219"/>
      <c r="L78" s="67" t="e">
        <f>L84</f>
        <v>#REF!</v>
      </c>
    </row>
    <row r="79" spans="1:12" ht="27" customHeight="1" x14ac:dyDescent="0.25">
      <c r="A79" s="102"/>
      <c r="B79" s="105"/>
      <c r="C79" s="105"/>
      <c r="D79" s="96" t="s">
        <v>13</v>
      </c>
      <c r="E79" s="7">
        <v>0</v>
      </c>
      <c r="F79" s="97">
        <v>0</v>
      </c>
      <c r="G79" s="107"/>
      <c r="H79" s="98"/>
      <c r="I79" s="95"/>
      <c r="J79" s="95"/>
      <c r="K79" s="220"/>
      <c r="L79" s="7" t="e">
        <f>L85</f>
        <v>#REF!</v>
      </c>
    </row>
    <row r="80" spans="1:12" ht="25.5" customHeight="1" x14ac:dyDescent="0.25">
      <c r="A80" s="110" t="s">
        <v>162</v>
      </c>
      <c r="B80" s="103" t="s">
        <v>163</v>
      </c>
      <c r="C80" s="103" t="s">
        <v>24</v>
      </c>
      <c r="D80" s="96" t="s">
        <v>9</v>
      </c>
      <c r="E80" s="7">
        <v>15827627.09</v>
      </c>
      <c r="F80" s="97">
        <v>5162076.6399999997</v>
      </c>
      <c r="G80" s="107"/>
      <c r="H80" s="131" t="s">
        <v>168</v>
      </c>
      <c r="I80" s="140" t="s">
        <v>15</v>
      </c>
      <c r="J80" s="140">
        <v>100</v>
      </c>
      <c r="K80" s="215">
        <v>0</v>
      </c>
      <c r="L80" s="97">
        <v>15827627.09</v>
      </c>
    </row>
    <row r="81" spans="1:12" ht="33.75" customHeight="1" x14ac:dyDescent="0.25">
      <c r="A81" s="111"/>
      <c r="B81" s="104"/>
      <c r="C81" s="104"/>
      <c r="D81" s="96" t="s">
        <v>23</v>
      </c>
      <c r="E81" s="7">
        <v>15827627.09</v>
      </c>
      <c r="F81" s="97">
        <v>5162076.6399999997</v>
      </c>
      <c r="G81" s="107"/>
      <c r="H81" s="151"/>
      <c r="I81" s="141"/>
      <c r="J81" s="141"/>
      <c r="K81" s="216"/>
      <c r="L81" s="97">
        <v>15827627.09</v>
      </c>
    </row>
    <row r="82" spans="1:12" ht="28.5" customHeight="1" x14ac:dyDescent="0.25">
      <c r="A82" s="111"/>
      <c r="B82" s="104"/>
      <c r="C82" s="104"/>
      <c r="D82" s="96" t="s">
        <v>25</v>
      </c>
      <c r="E82" s="7">
        <v>15827627.09</v>
      </c>
      <c r="F82" s="97">
        <v>5162076.6399999997</v>
      </c>
      <c r="G82" s="107"/>
      <c r="H82" s="151"/>
      <c r="I82" s="141"/>
      <c r="J82" s="141"/>
      <c r="K82" s="216"/>
      <c r="L82" s="97">
        <v>15827627.09</v>
      </c>
    </row>
    <row r="83" spans="1:12" ht="22.5" customHeight="1" x14ac:dyDescent="0.25">
      <c r="A83" s="111"/>
      <c r="B83" s="104"/>
      <c r="C83" s="104"/>
      <c r="D83" s="96" t="s">
        <v>26</v>
      </c>
      <c r="E83" s="7">
        <v>0</v>
      </c>
      <c r="F83" s="97">
        <v>0</v>
      </c>
      <c r="G83" s="107"/>
      <c r="H83" s="151"/>
      <c r="I83" s="141"/>
      <c r="J83" s="141"/>
      <c r="K83" s="216"/>
      <c r="L83" s="7" t="e">
        <f>#REF!</f>
        <v>#REF!</v>
      </c>
    </row>
    <row r="84" spans="1:12" ht="34.5" customHeight="1" x14ac:dyDescent="0.25">
      <c r="A84" s="111"/>
      <c r="B84" s="104"/>
      <c r="C84" s="104"/>
      <c r="D84" s="96" t="s">
        <v>27</v>
      </c>
      <c r="E84" s="7">
        <v>0</v>
      </c>
      <c r="F84" s="97">
        <v>0</v>
      </c>
      <c r="G84" s="107"/>
      <c r="H84" s="151"/>
      <c r="I84" s="141"/>
      <c r="J84" s="141"/>
      <c r="K84" s="216"/>
      <c r="L84" s="7" t="e">
        <f>#REF!</f>
        <v>#REF!</v>
      </c>
    </row>
    <row r="85" spans="1:12" ht="117.75" customHeight="1" x14ac:dyDescent="0.25">
      <c r="A85" s="112"/>
      <c r="B85" s="105"/>
      <c r="C85" s="105"/>
      <c r="D85" s="96" t="s">
        <v>13</v>
      </c>
      <c r="E85" s="7">
        <v>0</v>
      </c>
      <c r="F85" s="97">
        <v>0</v>
      </c>
      <c r="G85" s="107"/>
      <c r="H85" s="132"/>
      <c r="I85" s="142"/>
      <c r="J85" s="142"/>
      <c r="K85" s="217"/>
      <c r="L85" s="7" t="e">
        <f>#REF!</f>
        <v>#REF!</v>
      </c>
    </row>
    <row r="86" spans="1:12" ht="15.75" customHeight="1" x14ac:dyDescent="0.25">
      <c r="A86" s="106" t="s">
        <v>30</v>
      </c>
      <c r="B86" s="103" t="s">
        <v>131</v>
      </c>
      <c r="C86" s="103" t="s">
        <v>24</v>
      </c>
      <c r="D86" s="92" t="s">
        <v>9</v>
      </c>
      <c r="E86" s="67">
        <f>+E92+E208</f>
        <v>148654571.49000001</v>
      </c>
      <c r="F86" s="67">
        <v>0</v>
      </c>
      <c r="G86" s="101"/>
      <c r="H86" s="47"/>
      <c r="I86" s="140"/>
      <c r="J86" s="140"/>
      <c r="K86" s="106"/>
      <c r="L86" s="67">
        <f>+L92+L208</f>
        <v>148654571.49000001</v>
      </c>
    </row>
    <row r="87" spans="1:12" ht="31.5" x14ac:dyDescent="0.25">
      <c r="A87" s="107"/>
      <c r="B87" s="104"/>
      <c r="C87" s="104"/>
      <c r="D87" s="92" t="s">
        <v>23</v>
      </c>
      <c r="E87" s="67">
        <f t="shared" ref="E87:E88" si="8">+E93+E209</f>
        <v>148654571.49000001</v>
      </c>
      <c r="F87" s="67">
        <v>0</v>
      </c>
      <c r="G87" s="101"/>
      <c r="H87" s="48"/>
      <c r="I87" s="141"/>
      <c r="J87" s="141"/>
      <c r="K87" s="107"/>
      <c r="L87" s="67">
        <f t="shared" ref="L87:L88" si="9">+L93+L209</f>
        <v>148654571.49000001</v>
      </c>
    </row>
    <row r="88" spans="1:12" x14ac:dyDescent="0.25">
      <c r="A88" s="107"/>
      <c r="B88" s="104"/>
      <c r="C88" s="104"/>
      <c r="D88" s="92" t="s">
        <v>25</v>
      </c>
      <c r="E88" s="67">
        <f t="shared" si="8"/>
        <v>148654571.49000001</v>
      </c>
      <c r="F88" s="67">
        <v>0</v>
      </c>
      <c r="G88" s="101"/>
      <c r="H88" s="48"/>
      <c r="I88" s="141"/>
      <c r="J88" s="141"/>
      <c r="K88" s="107"/>
      <c r="L88" s="67">
        <f t="shared" si="9"/>
        <v>148654571.49000001</v>
      </c>
    </row>
    <row r="89" spans="1:12" x14ac:dyDescent="0.25">
      <c r="A89" s="107"/>
      <c r="B89" s="104"/>
      <c r="C89" s="104"/>
      <c r="D89" s="92" t="s">
        <v>26</v>
      </c>
      <c r="E89" s="94">
        <v>0</v>
      </c>
      <c r="F89" s="67">
        <v>0</v>
      </c>
      <c r="G89" s="101"/>
      <c r="H89" s="50"/>
      <c r="I89" s="141"/>
      <c r="J89" s="141"/>
      <c r="K89" s="107"/>
      <c r="L89" s="94">
        <v>0</v>
      </c>
    </row>
    <row r="90" spans="1:12" ht="31.5" x14ac:dyDescent="0.25">
      <c r="A90" s="107"/>
      <c r="B90" s="104"/>
      <c r="C90" s="104"/>
      <c r="D90" s="92" t="s">
        <v>27</v>
      </c>
      <c r="E90" s="7">
        <f t="shared" ref="E90:F91" si="10">E96</f>
        <v>0</v>
      </c>
      <c r="F90" s="67">
        <f t="shared" si="10"/>
        <v>0</v>
      </c>
      <c r="G90" s="101"/>
      <c r="H90" s="48"/>
      <c r="I90" s="141"/>
      <c r="J90" s="141"/>
      <c r="K90" s="107"/>
      <c r="L90" s="7">
        <f t="shared" ref="L90:L91" si="11">L96</f>
        <v>0</v>
      </c>
    </row>
    <row r="91" spans="1:12" ht="134.25" customHeight="1" x14ac:dyDescent="0.25">
      <c r="A91" s="109"/>
      <c r="B91" s="105"/>
      <c r="C91" s="105"/>
      <c r="D91" s="92" t="s">
        <v>13</v>
      </c>
      <c r="E91" s="7">
        <f t="shared" si="10"/>
        <v>0</v>
      </c>
      <c r="F91" s="67">
        <f>F97</f>
        <v>0</v>
      </c>
      <c r="G91" s="102"/>
      <c r="H91" s="51"/>
      <c r="I91" s="142"/>
      <c r="J91" s="142"/>
      <c r="K91" s="109"/>
      <c r="L91" s="7">
        <f t="shared" si="11"/>
        <v>0</v>
      </c>
    </row>
    <row r="92" spans="1:12" ht="15.75" customHeight="1" x14ac:dyDescent="0.25">
      <c r="A92" s="106" t="s">
        <v>31</v>
      </c>
      <c r="B92" s="103" t="s">
        <v>179</v>
      </c>
      <c r="C92" s="103" t="s">
        <v>24</v>
      </c>
      <c r="D92" s="92" t="s">
        <v>9</v>
      </c>
      <c r="E92" s="94">
        <v>2517253.6800000002</v>
      </c>
      <c r="F92" s="67">
        <f>+F93</f>
        <v>586925.14</v>
      </c>
      <c r="G92" s="128"/>
      <c r="H92" s="140"/>
      <c r="I92" s="140"/>
      <c r="J92" s="140"/>
      <c r="K92" s="106"/>
      <c r="L92" s="94">
        <v>2517253.6800000002</v>
      </c>
    </row>
    <row r="93" spans="1:12" ht="31.5" x14ac:dyDescent="0.25">
      <c r="A93" s="107"/>
      <c r="B93" s="104"/>
      <c r="C93" s="104"/>
      <c r="D93" s="92" t="s">
        <v>23</v>
      </c>
      <c r="E93" s="94">
        <v>2517253.6800000002</v>
      </c>
      <c r="F93" s="67">
        <f>+F99+F215+F222</f>
        <v>586925.14</v>
      </c>
      <c r="G93" s="128"/>
      <c r="H93" s="141"/>
      <c r="I93" s="141"/>
      <c r="J93" s="141"/>
      <c r="K93" s="107"/>
      <c r="L93" s="94">
        <v>2517253.6800000002</v>
      </c>
    </row>
    <row r="94" spans="1:12" x14ac:dyDescent="0.25">
      <c r="A94" s="107"/>
      <c r="B94" s="104"/>
      <c r="C94" s="104"/>
      <c r="D94" s="92" t="s">
        <v>25</v>
      </c>
      <c r="E94" s="94">
        <v>2517253.6800000002</v>
      </c>
      <c r="F94" s="67">
        <f t="shared" ref="F94:F97" si="12">+F100+F216+F223</f>
        <v>586925.14</v>
      </c>
      <c r="G94" s="128"/>
      <c r="H94" s="141"/>
      <c r="I94" s="141"/>
      <c r="J94" s="141"/>
      <c r="K94" s="107"/>
      <c r="L94" s="94">
        <v>2517253.6800000002</v>
      </c>
    </row>
    <row r="95" spans="1:12" x14ac:dyDescent="0.25">
      <c r="A95" s="107"/>
      <c r="B95" s="104"/>
      <c r="C95" s="104"/>
      <c r="D95" s="92" t="s">
        <v>26</v>
      </c>
      <c r="E95" s="94">
        <v>0</v>
      </c>
      <c r="F95" s="67">
        <f t="shared" si="12"/>
        <v>0</v>
      </c>
      <c r="G95" s="128"/>
      <c r="H95" s="141"/>
      <c r="I95" s="141"/>
      <c r="J95" s="141"/>
      <c r="K95" s="107"/>
      <c r="L95" s="94">
        <v>0</v>
      </c>
    </row>
    <row r="96" spans="1:12" ht="69" customHeight="1" x14ac:dyDescent="0.25">
      <c r="A96" s="107"/>
      <c r="B96" s="104"/>
      <c r="C96" s="104"/>
      <c r="D96" s="92" t="s">
        <v>27</v>
      </c>
      <c r="E96" s="7">
        <f>E103</f>
        <v>0</v>
      </c>
      <c r="F96" s="67">
        <f t="shared" si="12"/>
        <v>0</v>
      </c>
      <c r="G96" s="128"/>
      <c r="H96" s="141"/>
      <c r="I96" s="141"/>
      <c r="J96" s="141"/>
      <c r="K96" s="107"/>
      <c r="L96" s="94">
        <v>0</v>
      </c>
    </row>
    <row r="97" spans="1:12" ht="82.5" customHeight="1" x14ac:dyDescent="0.25">
      <c r="A97" s="109"/>
      <c r="B97" s="105"/>
      <c r="C97" s="105"/>
      <c r="D97" s="92" t="s">
        <v>13</v>
      </c>
      <c r="E97" s="7">
        <f>E105</f>
        <v>0</v>
      </c>
      <c r="F97" s="67">
        <f t="shared" si="12"/>
        <v>0</v>
      </c>
      <c r="G97" s="128"/>
      <c r="H97" s="142"/>
      <c r="I97" s="142"/>
      <c r="J97" s="142"/>
      <c r="K97" s="109"/>
      <c r="L97" s="87">
        <f>L98+L102</f>
        <v>0</v>
      </c>
    </row>
    <row r="98" spans="1:12" ht="50.25" customHeight="1" x14ac:dyDescent="0.25">
      <c r="A98" s="100" t="s">
        <v>32</v>
      </c>
      <c r="B98" s="106" t="s">
        <v>33</v>
      </c>
      <c r="C98" s="106" t="s">
        <v>24</v>
      </c>
      <c r="D98" s="92" t="s">
        <v>9</v>
      </c>
      <c r="E98" s="67">
        <v>2517253.6800000002</v>
      </c>
      <c r="F98" s="67">
        <v>586925.14</v>
      </c>
      <c r="G98" s="106" t="s">
        <v>195</v>
      </c>
      <c r="H98" s="140" t="s">
        <v>77</v>
      </c>
      <c r="I98" s="140"/>
      <c r="J98" s="140"/>
      <c r="K98" s="106"/>
      <c r="L98" s="87">
        <f>L99+L100+L101</f>
        <v>0</v>
      </c>
    </row>
    <row r="99" spans="1:12" ht="33" customHeight="1" x14ac:dyDescent="0.25">
      <c r="A99" s="70"/>
      <c r="B99" s="107"/>
      <c r="C99" s="107"/>
      <c r="D99" s="92" t="s">
        <v>23</v>
      </c>
      <c r="E99" s="67">
        <v>2517253.6800000002</v>
      </c>
      <c r="F99" s="67">
        <v>586925.14</v>
      </c>
      <c r="G99" s="107"/>
      <c r="H99" s="142"/>
      <c r="I99" s="142"/>
      <c r="J99" s="142"/>
      <c r="K99" s="109"/>
      <c r="L99" s="87">
        <f>L105</f>
        <v>0</v>
      </c>
    </row>
    <row r="100" spans="1:12" ht="33" customHeight="1" x14ac:dyDescent="0.25">
      <c r="A100" s="70"/>
      <c r="B100" s="107"/>
      <c r="C100" s="107"/>
      <c r="D100" s="92" t="s">
        <v>25</v>
      </c>
      <c r="E100" s="67">
        <v>2517253.6800000002</v>
      </c>
      <c r="F100" s="67">
        <v>586925.14</v>
      </c>
      <c r="G100" s="107"/>
      <c r="H100" s="91"/>
      <c r="I100" s="91"/>
      <c r="J100" s="91"/>
      <c r="K100" s="85"/>
      <c r="L100" s="94">
        <f>L106</f>
        <v>0</v>
      </c>
    </row>
    <row r="101" spans="1:12" ht="16.5" customHeight="1" x14ac:dyDescent="0.25">
      <c r="A101" s="70"/>
      <c r="B101" s="107"/>
      <c r="C101" s="107"/>
      <c r="D101" s="92" t="s">
        <v>26</v>
      </c>
      <c r="E101" s="94">
        <v>0</v>
      </c>
      <c r="F101" s="67">
        <v>0</v>
      </c>
      <c r="G101" s="107"/>
      <c r="H101" s="92" t="s">
        <v>132</v>
      </c>
      <c r="I101" s="93" t="s">
        <v>34</v>
      </c>
      <c r="J101" s="93">
        <v>1370</v>
      </c>
      <c r="K101" s="86">
        <v>274.5</v>
      </c>
      <c r="L101" s="94">
        <f>L107</f>
        <v>0</v>
      </c>
    </row>
    <row r="102" spans="1:12" ht="18" customHeight="1" x14ac:dyDescent="0.25">
      <c r="A102" s="70"/>
      <c r="B102" s="107"/>
      <c r="C102" s="107"/>
      <c r="D102" s="92" t="s">
        <v>27</v>
      </c>
      <c r="E102" s="7">
        <v>0</v>
      </c>
      <c r="F102" s="7">
        <v>0</v>
      </c>
      <c r="G102" s="107"/>
      <c r="H102" s="92" t="s">
        <v>133</v>
      </c>
      <c r="I102" s="93" t="s">
        <v>34</v>
      </c>
      <c r="J102" s="93">
        <v>510</v>
      </c>
      <c r="K102" s="86">
        <v>100</v>
      </c>
      <c r="L102" s="94">
        <f>L108</f>
        <v>0</v>
      </c>
    </row>
    <row r="103" spans="1:12" ht="33" customHeight="1" x14ac:dyDescent="0.25">
      <c r="A103" s="70"/>
      <c r="B103" s="107"/>
      <c r="C103" s="107"/>
      <c r="D103" s="47" t="s">
        <v>13</v>
      </c>
      <c r="E103" s="7">
        <v>0</v>
      </c>
      <c r="F103" s="7">
        <v>0</v>
      </c>
      <c r="G103" s="107"/>
      <c r="H103" s="92" t="s">
        <v>134</v>
      </c>
      <c r="I103" s="93" t="s">
        <v>35</v>
      </c>
      <c r="J103" s="93">
        <v>17</v>
      </c>
      <c r="K103" s="86">
        <v>5</v>
      </c>
      <c r="L103" s="87">
        <v>0</v>
      </c>
    </row>
    <row r="104" spans="1:12" ht="31.5" customHeight="1" x14ac:dyDescent="0.25">
      <c r="A104" s="70"/>
      <c r="B104" s="107"/>
      <c r="C104" s="107"/>
      <c r="D104" s="48"/>
      <c r="E104" s="7">
        <v>0</v>
      </c>
      <c r="F104" s="7">
        <v>0</v>
      </c>
      <c r="G104" s="107"/>
      <c r="H104" s="92" t="s">
        <v>176</v>
      </c>
      <c r="I104" s="93" t="s">
        <v>35</v>
      </c>
      <c r="J104" s="93">
        <v>25</v>
      </c>
      <c r="K104" s="86">
        <v>0</v>
      </c>
      <c r="L104" s="94">
        <v>0</v>
      </c>
    </row>
    <row r="105" spans="1:12" ht="26.25" customHeight="1" x14ac:dyDescent="0.25">
      <c r="A105" s="70"/>
      <c r="B105" s="107"/>
      <c r="C105" s="107"/>
      <c r="D105" s="48"/>
      <c r="E105" s="7">
        <v>0</v>
      </c>
      <c r="F105" s="7">
        <v>0</v>
      </c>
      <c r="G105" s="107"/>
      <c r="H105" s="92"/>
      <c r="I105" s="93"/>
      <c r="J105" s="93"/>
      <c r="K105" s="86"/>
      <c r="L105" s="87"/>
    </row>
    <row r="106" spans="1:12" ht="21.75" customHeight="1" x14ac:dyDescent="0.25">
      <c r="A106" s="70"/>
      <c r="B106" s="107"/>
      <c r="C106" s="107"/>
      <c r="D106" s="48"/>
      <c r="E106" s="7">
        <v>0</v>
      </c>
      <c r="F106" s="7">
        <v>0</v>
      </c>
      <c r="G106" s="109"/>
      <c r="I106" s="93"/>
      <c r="J106" s="93"/>
      <c r="K106" s="86"/>
      <c r="L106" s="94">
        <f>L114</f>
        <v>0</v>
      </c>
    </row>
    <row r="107" spans="1:12" ht="65.25" hidden="1" customHeight="1" x14ac:dyDescent="0.25">
      <c r="A107" s="101"/>
      <c r="B107" s="104"/>
      <c r="C107" s="104"/>
      <c r="D107" s="92" t="s">
        <v>27</v>
      </c>
      <c r="E107" s="49"/>
      <c r="F107" s="88">
        <v>0</v>
      </c>
      <c r="G107" s="128"/>
      <c r="H107" s="151"/>
      <c r="I107" s="141"/>
      <c r="J107" s="141"/>
      <c r="K107" s="107"/>
      <c r="L107" s="94">
        <f>L115</f>
        <v>0</v>
      </c>
    </row>
    <row r="108" spans="1:12" ht="37.5" hidden="1" customHeight="1" x14ac:dyDescent="0.25">
      <c r="A108" s="102"/>
      <c r="B108" s="105"/>
      <c r="C108" s="105"/>
      <c r="D108" s="92" t="s">
        <v>13</v>
      </c>
      <c r="E108" s="94">
        <v>0</v>
      </c>
      <c r="F108" s="94">
        <v>0</v>
      </c>
      <c r="G108" s="128"/>
      <c r="H108" s="132"/>
      <c r="I108" s="142"/>
      <c r="J108" s="142"/>
      <c r="K108" s="109"/>
      <c r="L108" s="94">
        <f>L116</f>
        <v>0</v>
      </c>
    </row>
    <row r="109" spans="1:12" ht="30" hidden="1" customHeight="1" x14ac:dyDescent="0.25">
      <c r="A109" s="108" t="s">
        <v>38</v>
      </c>
      <c r="B109" s="121" t="s">
        <v>40</v>
      </c>
      <c r="C109" s="121" t="s">
        <v>41</v>
      </c>
      <c r="D109" s="14" t="s">
        <v>9</v>
      </c>
      <c r="E109" s="94">
        <v>0</v>
      </c>
      <c r="F109" s="87">
        <f>F110+F114</f>
        <v>0</v>
      </c>
      <c r="G109" s="128" t="s">
        <v>107</v>
      </c>
      <c r="H109" s="140"/>
      <c r="I109" s="140"/>
      <c r="J109" s="140"/>
      <c r="K109" s="106"/>
      <c r="L109" s="129">
        <f>L111+L116</f>
        <v>139597263.97999999</v>
      </c>
    </row>
    <row r="110" spans="1:12" ht="15.75" hidden="1" customHeight="1" x14ac:dyDescent="0.25">
      <c r="A110" s="101"/>
      <c r="B110" s="121"/>
      <c r="C110" s="121"/>
      <c r="D110" s="14" t="s">
        <v>42</v>
      </c>
      <c r="E110" s="94">
        <f>E111+E115</f>
        <v>139597263.97999999</v>
      </c>
      <c r="F110" s="87">
        <f>F111+F112+F113</f>
        <v>0</v>
      </c>
      <c r="G110" s="128"/>
      <c r="H110" s="141"/>
      <c r="I110" s="141"/>
      <c r="J110" s="141"/>
      <c r="K110" s="107"/>
      <c r="L110" s="200"/>
    </row>
    <row r="111" spans="1:12" ht="18" hidden="1" customHeight="1" x14ac:dyDescent="0.25">
      <c r="A111" s="101"/>
      <c r="B111" s="121"/>
      <c r="C111" s="121"/>
      <c r="D111" s="14" t="s">
        <v>10</v>
      </c>
      <c r="E111" s="94">
        <f>E112+E113+E114</f>
        <v>139597263.97999999</v>
      </c>
      <c r="F111" s="87">
        <f t="shared" ref="E111:F115" si="13">F117</f>
        <v>0</v>
      </c>
      <c r="G111" s="128"/>
      <c r="H111" s="141"/>
      <c r="I111" s="141"/>
      <c r="J111" s="141"/>
      <c r="K111" s="107"/>
      <c r="L111" s="129">
        <f>L113+L114+L115</f>
        <v>139597263.97999999</v>
      </c>
    </row>
    <row r="112" spans="1:12" ht="24" hidden="1" customHeight="1" x14ac:dyDescent="0.25">
      <c r="A112" s="101"/>
      <c r="B112" s="121"/>
      <c r="C112" s="121"/>
      <c r="D112" s="14" t="s">
        <v>11</v>
      </c>
      <c r="E112" s="94">
        <f t="shared" si="13"/>
        <v>139597263.97999999</v>
      </c>
      <c r="F112" s="7">
        <f t="shared" si="13"/>
        <v>0</v>
      </c>
      <c r="G112" s="128"/>
      <c r="H112" s="141"/>
      <c r="I112" s="141"/>
      <c r="J112" s="141"/>
      <c r="K112" s="107"/>
      <c r="L112" s="130"/>
    </row>
    <row r="113" spans="1:12" ht="31.5" hidden="1" customHeight="1" x14ac:dyDescent="0.25">
      <c r="A113" s="101"/>
      <c r="B113" s="121"/>
      <c r="C113" s="121"/>
      <c r="D113" s="14" t="s">
        <v>12</v>
      </c>
      <c r="E113" s="94">
        <f t="shared" si="13"/>
        <v>0</v>
      </c>
      <c r="F113" s="7">
        <f t="shared" si="13"/>
        <v>0</v>
      </c>
      <c r="G113" s="128"/>
      <c r="H113" s="141"/>
      <c r="I113" s="141"/>
      <c r="J113" s="141"/>
      <c r="K113" s="107"/>
      <c r="L113" s="87">
        <v>139597263.97999999</v>
      </c>
    </row>
    <row r="114" spans="1:12" ht="57.75" hidden="1" customHeight="1" x14ac:dyDescent="0.25">
      <c r="A114" s="102"/>
      <c r="B114" s="103"/>
      <c r="C114" s="103"/>
      <c r="D114" s="47" t="s">
        <v>13</v>
      </c>
      <c r="E114" s="94">
        <f t="shared" si="13"/>
        <v>0</v>
      </c>
      <c r="F114" s="82">
        <f t="shared" si="13"/>
        <v>0</v>
      </c>
      <c r="G114" s="128"/>
      <c r="H114" s="142"/>
      <c r="I114" s="142"/>
      <c r="J114" s="142"/>
      <c r="K114" s="109"/>
      <c r="L114" s="94">
        <v>0</v>
      </c>
    </row>
    <row r="115" spans="1:12" ht="20.25" hidden="1" customHeight="1" x14ac:dyDescent="0.25">
      <c r="A115" s="125" t="s">
        <v>37</v>
      </c>
      <c r="B115" s="120" t="s">
        <v>43</v>
      </c>
      <c r="C115" s="120" t="s">
        <v>41</v>
      </c>
      <c r="D115" s="14" t="s">
        <v>9</v>
      </c>
      <c r="E115" s="94">
        <f t="shared" si="13"/>
        <v>0</v>
      </c>
      <c r="F115" s="87">
        <f>F116+F120</f>
        <v>0</v>
      </c>
      <c r="G115" s="128" t="s">
        <v>107</v>
      </c>
      <c r="H115" s="140"/>
      <c r="I115" s="140"/>
      <c r="J115" s="140"/>
      <c r="K115" s="106"/>
      <c r="L115" s="94">
        <v>0</v>
      </c>
    </row>
    <row r="116" spans="1:12" ht="15.75" hidden="1" customHeight="1" x14ac:dyDescent="0.25">
      <c r="A116" s="126"/>
      <c r="B116" s="120"/>
      <c r="C116" s="120"/>
      <c r="D116" s="14" t="s">
        <v>42</v>
      </c>
      <c r="E116" s="94">
        <f>E117+E121</f>
        <v>139597263.97999999</v>
      </c>
      <c r="F116" s="87">
        <f>F117+F118+F119</f>
        <v>0</v>
      </c>
      <c r="G116" s="128"/>
      <c r="H116" s="141"/>
      <c r="I116" s="141"/>
      <c r="J116" s="141"/>
      <c r="K116" s="107"/>
      <c r="L116" s="56">
        <v>0</v>
      </c>
    </row>
    <row r="117" spans="1:12" ht="15.75" hidden="1" customHeight="1" x14ac:dyDescent="0.25">
      <c r="A117" s="126"/>
      <c r="B117" s="120"/>
      <c r="C117" s="120"/>
      <c r="D117" s="14" t="s">
        <v>10</v>
      </c>
      <c r="E117" s="94">
        <f>E118+E119+E120</f>
        <v>139597263.97999999</v>
      </c>
      <c r="F117" s="87">
        <f t="shared" ref="E117:F121" si="14">F125</f>
        <v>0</v>
      </c>
      <c r="G117" s="128"/>
      <c r="H117" s="141"/>
      <c r="I117" s="141"/>
      <c r="J117" s="141"/>
      <c r="K117" s="107"/>
      <c r="L117" s="87">
        <f>L118+L122</f>
        <v>29343208.109999999</v>
      </c>
    </row>
    <row r="118" spans="1:12" ht="15.75" hidden="1" customHeight="1" x14ac:dyDescent="0.25">
      <c r="A118" s="126"/>
      <c r="B118" s="120"/>
      <c r="C118" s="120"/>
      <c r="D118" s="14" t="s">
        <v>11</v>
      </c>
      <c r="E118" s="94">
        <f t="shared" si="14"/>
        <v>139597263.97999999</v>
      </c>
      <c r="F118" s="7">
        <f t="shared" si="14"/>
        <v>0</v>
      </c>
      <c r="G118" s="128"/>
      <c r="H118" s="141"/>
      <c r="I118" s="141"/>
      <c r="J118" s="141"/>
      <c r="K118" s="107"/>
      <c r="L118" s="87">
        <f>L119+L120+L121</f>
        <v>29343208.109999999</v>
      </c>
    </row>
    <row r="119" spans="1:12" ht="31.5" hidden="1" customHeight="1" x14ac:dyDescent="0.25">
      <c r="A119" s="126"/>
      <c r="B119" s="120"/>
      <c r="C119" s="120"/>
      <c r="D119" s="14" t="s">
        <v>12</v>
      </c>
      <c r="E119" s="7">
        <f t="shared" si="14"/>
        <v>0</v>
      </c>
      <c r="F119" s="7">
        <f t="shared" si="14"/>
        <v>0</v>
      </c>
      <c r="G119" s="128"/>
      <c r="H119" s="141"/>
      <c r="I119" s="141"/>
      <c r="J119" s="141"/>
      <c r="K119" s="107"/>
      <c r="L119" s="87">
        <f>L125</f>
        <v>4280408.1100000003</v>
      </c>
    </row>
    <row r="120" spans="1:12" ht="31.5" hidden="1" customHeight="1" x14ac:dyDescent="0.25">
      <c r="A120" s="127"/>
      <c r="B120" s="120"/>
      <c r="C120" s="120"/>
      <c r="D120" s="14" t="s">
        <v>13</v>
      </c>
      <c r="E120" s="7">
        <f t="shared" si="14"/>
        <v>0</v>
      </c>
      <c r="F120" s="7">
        <f t="shared" si="14"/>
        <v>0</v>
      </c>
      <c r="G120" s="128"/>
      <c r="H120" s="142"/>
      <c r="I120" s="142"/>
      <c r="J120" s="142"/>
      <c r="K120" s="109"/>
      <c r="L120" s="87">
        <f>L126</f>
        <v>25062800</v>
      </c>
    </row>
    <row r="121" spans="1:12" ht="33.75" hidden="1" customHeight="1" x14ac:dyDescent="0.25">
      <c r="A121" s="122" t="s">
        <v>39</v>
      </c>
      <c r="B121" s="121" t="s">
        <v>44</v>
      </c>
      <c r="C121" s="121" t="s">
        <v>41</v>
      </c>
      <c r="D121" s="131" t="s">
        <v>9</v>
      </c>
      <c r="E121" s="7">
        <f t="shared" si="14"/>
        <v>0</v>
      </c>
      <c r="F121" s="129">
        <f>F123+F128</f>
        <v>0</v>
      </c>
      <c r="G121" s="128" t="s">
        <v>107</v>
      </c>
      <c r="H121" s="92" t="s">
        <v>89</v>
      </c>
      <c r="I121" s="93" t="s">
        <v>78</v>
      </c>
      <c r="J121" s="93">
        <v>8.6999999999999993</v>
      </c>
      <c r="K121" s="86">
        <v>0</v>
      </c>
      <c r="L121" s="94">
        <f>L127</f>
        <v>0</v>
      </c>
    </row>
    <row r="122" spans="1:12" ht="30.75" hidden="1" customHeight="1" x14ac:dyDescent="0.25">
      <c r="A122" s="123"/>
      <c r="B122" s="121"/>
      <c r="C122" s="121"/>
      <c r="D122" s="132"/>
      <c r="E122" s="129">
        <f>E124+E129</f>
        <v>139597263.97999999</v>
      </c>
      <c r="F122" s="130"/>
      <c r="G122" s="128"/>
      <c r="H122" s="52" t="s">
        <v>79</v>
      </c>
      <c r="I122" s="93" t="s">
        <v>36</v>
      </c>
      <c r="J122" s="93">
        <v>129</v>
      </c>
      <c r="K122" s="86">
        <v>0</v>
      </c>
      <c r="L122" s="94">
        <f>L128</f>
        <v>0</v>
      </c>
    </row>
    <row r="123" spans="1:12" ht="31.5" hidden="1" customHeight="1" x14ac:dyDescent="0.25">
      <c r="A123" s="123"/>
      <c r="B123" s="121"/>
      <c r="C123" s="121"/>
      <c r="D123" s="131" t="s">
        <v>42</v>
      </c>
      <c r="E123" s="130"/>
      <c r="F123" s="129">
        <f>F125+F126+F127</f>
        <v>0</v>
      </c>
      <c r="G123" s="128"/>
      <c r="H123" s="52" t="s">
        <v>80</v>
      </c>
      <c r="I123" s="93" t="s">
        <v>36</v>
      </c>
      <c r="J123" s="93">
        <v>1</v>
      </c>
      <c r="K123" s="86">
        <v>0</v>
      </c>
      <c r="L123" s="87">
        <f>L124+L128</f>
        <v>29343208.109999999</v>
      </c>
    </row>
    <row r="124" spans="1:12" ht="33" hidden="1" customHeight="1" x14ac:dyDescent="0.25">
      <c r="A124" s="123"/>
      <c r="B124" s="121"/>
      <c r="C124" s="121"/>
      <c r="D124" s="132"/>
      <c r="E124" s="129">
        <f>E126+E127+E128</f>
        <v>139597263.97999999</v>
      </c>
      <c r="F124" s="130"/>
      <c r="G124" s="128"/>
      <c r="H124" s="52" t="s">
        <v>90</v>
      </c>
      <c r="I124" s="93" t="s">
        <v>36</v>
      </c>
      <c r="J124" s="93">
        <v>0</v>
      </c>
      <c r="K124" s="86">
        <v>0</v>
      </c>
      <c r="L124" s="87">
        <f>L125+L126+L127</f>
        <v>29343208.109999999</v>
      </c>
    </row>
    <row r="125" spans="1:12" ht="30.75" hidden="1" customHeight="1" x14ac:dyDescent="0.25">
      <c r="A125" s="123"/>
      <c r="B125" s="121"/>
      <c r="C125" s="121"/>
      <c r="D125" s="14" t="s">
        <v>10</v>
      </c>
      <c r="E125" s="130"/>
      <c r="F125" s="87">
        <v>0</v>
      </c>
      <c r="G125" s="128"/>
      <c r="H125" s="53" t="s">
        <v>91</v>
      </c>
      <c r="I125" s="89" t="s">
        <v>36</v>
      </c>
      <c r="J125" s="140">
        <v>1</v>
      </c>
      <c r="K125" s="106">
        <v>0</v>
      </c>
      <c r="L125" s="87">
        <f>L131</f>
        <v>4280408.1100000003</v>
      </c>
    </row>
    <row r="126" spans="1:12" ht="15.75" hidden="1" customHeight="1" x14ac:dyDescent="0.25">
      <c r="A126" s="123"/>
      <c r="B126" s="121"/>
      <c r="C126" s="121"/>
      <c r="D126" s="14" t="s">
        <v>11</v>
      </c>
      <c r="E126" s="94">
        <v>139597263.97999999</v>
      </c>
      <c r="F126" s="7">
        <v>0</v>
      </c>
      <c r="G126" s="128"/>
      <c r="H126" s="54"/>
      <c r="I126" s="90"/>
      <c r="J126" s="141"/>
      <c r="K126" s="107"/>
      <c r="L126" s="87">
        <f>L132</f>
        <v>25062800</v>
      </c>
    </row>
    <row r="127" spans="1:12" ht="31.5" hidden="1" customHeight="1" x14ac:dyDescent="0.25">
      <c r="A127" s="123"/>
      <c r="B127" s="121"/>
      <c r="C127" s="121"/>
      <c r="D127" s="14" t="s">
        <v>12</v>
      </c>
      <c r="E127" s="7">
        <v>0</v>
      </c>
      <c r="F127" s="7">
        <v>0</v>
      </c>
      <c r="G127" s="128"/>
      <c r="H127" s="54"/>
      <c r="I127" s="90"/>
      <c r="J127" s="141"/>
      <c r="K127" s="107"/>
      <c r="L127" s="94">
        <f>L133</f>
        <v>0</v>
      </c>
    </row>
    <row r="128" spans="1:12" ht="16.5" hidden="1" customHeight="1" x14ac:dyDescent="0.25">
      <c r="A128" s="124"/>
      <c r="B128" s="121"/>
      <c r="C128" s="121"/>
      <c r="D128" s="14" t="s">
        <v>13</v>
      </c>
      <c r="E128" s="7">
        <v>0</v>
      </c>
      <c r="F128" s="7">
        <v>0</v>
      </c>
      <c r="G128" s="128"/>
      <c r="H128" s="55"/>
      <c r="I128" s="91"/>
      <c r="J128" s="142"/>
      <c r="K128" s="109"/>
      <c r="L128" s="94">
        <f>L134</f>
        <v>0</v>
      </c>
    </row>
    <row r="129" spans="1:12" ht="15.75" hidden="1" customHeight="1" x14ac:dyDescent="0.25">
      <c r="A129" s="108" t="s">
        <v>65</v>
      </c>
      <c r="B129" s="136" t="s">
        <v>46</v>
      </c>
      <c r="C129" s="136" t="s">
        <v>93</v>
      </c>
      <c r="D129" s="8" t="s">
        <v>9</v>
      </c>
      <c r="E129" s="7">
        <v>0</v>
      </c>
      <c r="F129" s="87">
        <f>F130+F134</f>
        <v>0</v>
      </c>
      <c r="G129" s="139" t="s">
        <v>101</v>
      </c>
      <c r="H129" s="145"/>
      <c r="I129" s="145"/>
      <c r="J129" s="146"/>
      <c r="K129" s="147"/>
      <c r="L129" s="87">
        <f>L130+L134</f>
        <v>29343208.109999999</v>
      </c>
    </row>
    <row r="130" spans="1:12" ht="31.5" hidden="1" customHeight="1" x14ac:dyDescent="0.25">
      <c r="A130" s="101"/>
      <c r="B130" s="137"/>
      <c r="C130" s="137"/>
      <c r="D130" s="14" t="s">
        <v>47</v>
      </c>
      <c r="E130" s="94">
        <f>E131+E135</f>
        <v>29343208.109999999</v>
      </c>
      <c r="F130" s="87">
        <f>F131+F132+F133</f>
        <v>0</v>
      </c>
      <c r="G130" s="139"/>
      <c r="H130" s="145"/>
      <c r="I130" s="145"/>
      <c r="J130" s="146"/>
      <c r="K130" s="147"/>
      <c r="L130" s="83">
        <f>L131+L132+L133</f>
        <v>29343208.109999999</v>
      </c>
    </row>
    <row r="131" spans="1:12" ht="15.75" hidden="1" customHeight="1" x14ac:dyDescent="0.25">
      <c r="A131" s="101"/>
      <c r="B131" s="137"/>
      <c r="C131" s="137"/>
      <c r="D131" s="5" t="s">
        <v>48</v>
      </c>
      <c r="E131" s="94">
        <f>E132+E134+E133</f>
        <v>29343208.109999999</v>
      </c>
      <c r="F131" s="87">
        <f t="shared" ref="E131:F135" si="15">F137</f>
        <v>0</v>
      </c>
      <c r="G131" s="139"/>
      <c r="H131" s="145"/>
      <c r="I131" s="145"/>
      <c r="J131" s="146"/>
      <c r="K131" s="147"/>
      <c r="L131" s="87">
        <v>4280408.1100000003</v>
      </c>
    </row>
    <row r="132" spans="1:12" ht="15.75" hidden="1" customHeight="1" x14ac:dyDescent="0.25">
      <c r="A132" s="101"/>
      <c r="B132" s="137"/>
      <c r="C132" s="137"/>
      <c r="D132" s="5" t="s">
        <v>49</v>
      </c>
      <c r="E132" s="94">
        <f t="shared" si="15"/>
        <v>4280408.1100000003</v>
      </c>
      <c r="F132" s="87">
        <f t="shared" si="15"/>
        <v>0</v>
      </c>
      <c r="G132" s="139"/>
      <c r="H132" s="145"/>
      <c r="I132" s="145"/>
      <c r="J132" s="146"/>
      <c r="K132" s="147"/>
      <c r="L132" s="87">
        <v>25062800</v>
      </c>
    </row>
    <row r="133" spans="1:12" ht="31.5" hidden="1" customHeight="1" x14ac:dyDescent="0.25">
      <c r="A133" s="101"/>
      <c r="B133" s="137"/>
      <c r="C133" s="137"/>
      <c r="D133" s="5" t="s">
        <v>50</v>
      </c>
      <c r="E133" s="94">
        <f t="shared" si="15"/>
        <v>25062800</v>
      </c>
      <c r="F133" s="94">
        <f t="shared" si="15"/>
        <v>0</v>
      </c>
      <c r="G133" s="139"/>
      <c r="H133" s="145"/>
      <c r="I133" s="145"/>
      <c r="J133" s="146"/>
      <c r="K133" s="147"/>
      <c r="L133" s="94">
        <v>0</v>
      </c>
    </row>
    <row r="134" spans="1:12" ht="102" hidden="1" customHeight="1" x14ac:dyDescent="0.25">
      <c r="A134" s="102"/>
      <c r="B134" s="138"/>
      <c r="C134" s="138"/>
      <c r="D134" s="5" t="s">
        <v>51</v>
      </c>
      <c r="E134" s="94">
        <f t="shared" si="15"/>
        <v>0</v>
      </c>
      <c r="F134" s="94">
        <f t="shared" si="15"/>
        <v>0</v>
      </c>
      <c r="G134" s="139"/>
      <c r="H134" s="145"/>
      <c r="I134" s="145"/>
      <c r="J134" s="146"/>
      <c r="K134" s="147"/>
      <c r="L134" s="94">
        <v>0</v>
      </c>
    </row>
    <row r="135" spans="1:12" ht="15.75" hidden="1" customHeight="1" x14ac:dyDescent="0.25">
      <c r="A135" s="162" t="s">
        <v>108</v>
      </c>
      <c r="B135" s="136" t="s">
        <v>52</v>
      </c>
      <c r="C135" s="136" t="s">
        <v>41</v>
      </c>
      <c r="D135" s="14" t="s">
        <v>9</v>
      </c>
      <c r="E135" s="94">
        <f t="shared" si="15"/>
        <v>0</v>
      </c>
      <c r="F135" s="87">
        <f>F136+F140</f>
        <v>0</v>
      </c>
      <c r="G135" s="139" t="s">
        <v>101</v>
      </c>
      <c r="H135" s="145"/>
      <c r="I135" s="145"/>
      <c r="J135" s="146"/>
      <c r="K135" s="147"/>
      <c r="L135" s="87">
        <f>L136+L140</f>
        <v>25000000</v>
      </c>
    </row>
    <row r="136" spans="1:12" ht="31.5" hidden="1" customHeight="1" x14ac:dyDescent="0.25">
      <c r="A136" s="163"/>
      <c r="B136" s="137"/>
      <c r="C136" s="137"/>
      <c r="D136" s="14" t="s">
        <v>47</v>
      </c>
      <c r="E136" s="94">
        <f>E137+E141</f>
        <v>29343208.109999999</v>
      </c>
      <c r="F136" s="87">
        <f>F137+F138+F139</f>
        <v>0</v>
      </c>
      <c r="G136" s="139"/>
      <c r="H136" s="145"/>
      <c r="I136" s="145"/>
      <c r="J136" s="146"/>
      <c r="K136" s="147"/>
      <c r="L136" s="87">
        <f>L137+L138+L139</f>
        <v>25000000</v>
      </c>
    </row>
    <row r="137" spans="1:12" ht="15.75" hidden="1" customHeight="1" x14ac:dyDescent="0.25">
      <c r="A137" s="163"/>
      <c r="B137" s="137"/>
      <c r="C137" s="137"/>
      <c r="D137" s="5" t="s">
        <v>48</v>
      </c>
      <c r="E137" s="94">
        <f>E138+E139+E140</f>
        <v>29343208.109999999</v>
      </c>
      <c r="F137" s="87">
        <f t="shared" ref="E137:F141" si="16">F143</f>
        <v>0</v>
      </c>
      <c r="G137" s="139"/>
      <c r="H137" s="145"/>
      <c r="I137" s="145"/>
      <c r="J137" s="146"/>
      <c r="K137" s="147"/>
      <c r="L137" s="87">
        <f>L143</f>
        <v>25000000</v>
      </c>
    </row>
    <row r="138" spans="1:12" ht="15.75" hidden="1" customHeight="1" x14ac:dyDescent="0.25">
      <c r="A138" s="163"/>
      <c r="B138" s="137"/>
      <c r="C138" s="137"/>
      <c r="D138" s="5" t="s">
        <v>49</v>
      </c>
      <c r="E138" s="94">
        <f t="shared" si="16"/>
        <v>4280408.1100000003</v>
      </c>
      <c r="F138" s="87">
        <f t="shared" si="16"/>
        <v>0</v>
      </c>
      <c r="G138" s="139"/>
      <c r="H138" s="145"/>
      <c r="I138" s="145"/>
      <c r="J138" s="146"/>
      <c r="K138" s="147"/>
      <c r="L138" s="94">
        <f>L144</f>
        <v>0</v>
      </c>
    </row>
    <row r="139" spans="1:12" ht="31.5" hidden="1" customHeight="1" x14ac:dyDescent="0.25">
      <c r="A139" s="163"/>
      <c r="B139" s="137"/>
      <c r="C139" s="137"/>
      <c r="D139" s="5" t="s">
        <v>50</v>
      </c>
      <c r="E139" s="94">
        <f>E145</f>
        <v>25062800</v>
      </c>
      <c r="F139" s="94">
        <f t="shared" si="16"/>
        <v>0</v>
      </c>
      <c r="G139" s="139"/>
      <c r="H139" s="145"/>
      <c r="I139" s="145"/>
      <c r="J139" s="146"/>
      <c r="K139" s="147"/>
      <c r="L139" s="94">
        <f>L145</f>
        <v>0</v>
      </c>
    </row>
    <row r="140" spans="1:12" ht="105.75" hidden="1" customHeight="1" x14ac:dyDescent="0.25">
      <c r="A140" s="164"/>
      <c r="B140" s="138"/>
      <c r="C140" s="138"/>
      <c r="D140" s="5" t="s">
        <v>51</v>
      </c>
      <c r="E140" s="94">
        <f t="shared" si="16"/>
        <v>0</v>
      </c>
      <c r="F140" s="94">
        <f t="shared" si="16"/>
        <v>0</v>
      </c>
      <c r="G140" s="139"/>
      <c r="H140" s="145"/>
      <c r="I140" s="145"/>
      <c r="J140" s="146"/>
      <c r="K140" s="147"/>
      <c r="L140" s="94">
        <f>L146</f>
        <v>0</v>
      </c>
    </row>
    <row r="141" spans="1:12" ht="15.75" hidden="1" customHeight="1" x14ac:dyDescent="0.25">
      <c r="A141" s="162" t="s">
        <v>64</v>
      </c>
      <c r="B141" s="136" t="s">
        <v>53</v>
      </c>
      <c r="C141" s="136" t="s">
        <v>41</v>
      </c>
      <c r="D141" s="14" t="s">
        <v>9</v>
      </c>
      <c r="E141" s="94">
        <f t="shared" si="16"/>
        <v>0</v>
      </c>
      <c r="F141" s="87">
        <f>F142+F146</f>
        <v>0</v>
      </c>
      <c r="G141" s="139" t="s">
        <v>101</v>
      </c>
      <c r="H141" s="145" t="s">
        <v>81</v>
      </c>
      <c r="I141" s="165" t="s">
        <v>54</v>
      </c>
      <c r="J141" s="165">
        <v>74</v>
      </c>
      <c r="K141" s="106">
        <v>0</v>
      </c>
      <c r="L141" s="87">
        <f>L142+L146</f>
        <v>25000000</v>
      </c>
    </row>
    <row r="142" spans="1:12" ht="31.5" hidden="1" customHeight="1" x14ac:dyDescent="0.25">
      <c r="A142" s="163"/>
      <c r="B142" s="137"/>
      <c r="C142" s="137"/>
      <c r="D142" s="14" t="s">
        <v>47</v>
      </c>
      <c r="E142" s="94">
        <f>E143+E147</f>
        <v>29343208.109999999</v>
      </c>
      <c r="F142" s="87">
        <f>F143+F144+F145</f>
        <v>0</v>
      </c>
      <c r="G142" s="139"/>
      <c r="H142" s="145"/>
      <c r="I142" s="165"/>
      <c r="J142" s="165"/>
      <c r="K142" s="107"/>
      <c r="L142" s="87">
        <f>L143+L144+L145</f>
        <v>25000000</v>
      </c>
    </row>
    <row r="143" spans="1:12" ht="15.75" hidden="1" customHeight="1" x14ac:dyDescent="0.25">
      <c r="A143" s="163"/>
      <c r="B143" s="137"/>
      <c r="C143" s="137"/>
      <c r="D143" s="5" t="s">
        <v>48</v>
      </c>
      <c r="E143" s="94">
        <f>E144+E145+E146</f>
        <v>29343208.109999999</v>
      </c>
      <c r="F143" s="87">
        <v>0</v>
      </c>
      <c r="G143" s="139"/>
      <c r="H143" s="145"/>
      <c r="I143" s="165"/>
      <c r="J143" s="165"/>
      <c r="K143" s="107"/>
      <c r="L143" s="87">
        <f>L149</f>
        <v>25000000</v>
      </c>
    </row>
    <row r="144" spans="1:12" ht="15.75" hidden="1" customHeight="1" x14ac:dyDescent="0.25">
      <c r="A144" s="163"/>
      <c r="B144" s="137"/>
      <c r="C144" s="137"/>
      <c r="D144" s="5" t="s">
        <v>49</v>
      </c>
      <c r="E144" s="94">
        <v>4280408.1100000003</v>
      </c>
      <c r="F144" s="87">
        <v>0</v>
      </c>
      <c r="G144" s="139"/>
      <c r="H144" s="145"/>
      <c r="I144" s="165"/>
      <c r="J144" s="165"/>
      <c r="K144" s="107"/>
      <c r="L144" s="94">
        <f>L150</f>
        <v>0</v>
      </c>
    </row>
    <row r="145" spans="1:12" ht="31.5" hidden="1" customHeight="1" x14ac:dyDescent="0.25">
      <c r="A145" s="163"/>
      <c r="B145" s="137"/>
      <c r="C145" s="137"/>
      <c r="D145" s="5" t="s">
        <v>50</v>
      </c>
      <c r="E145" s="94">
        <v>25062800</v>
      </c>
      <c r="F145" s="94">
        <v>0</v>
      </c>
      <c r="G145" s="139"/>
      <c r="H145" s="145"/>
      <c r="I145" s="165"/>
      <c r="J145" s="165"/>
      <c r="K145" s="107"/>
      <c r="L145" s="94">
        <f>L151</f>
        <v>0</v>
      </c>
    </row>
    <row r="146" spans="1:12" ht="106.5" hidden="1" customHeight="1" x14ac:dyDescent="0.25">
      <c r="A146" s="164"/>
      <c r="B146" s="138"/>
      <c r="C146" s="138"/>
      <c r="D146" s="5" t="s">
        <v>51</v>
      </c>
      <c r="E146" s="94">
        <v>0</v>
      </c>
      <c r="F146" s="94">
        <v>0</v>
      </c>
      <c r="G146" s="139"/>
      <c r="H146" s="145"/>
      <c r="I146" s="165"/>
      <c r="J146" s="165"/>
      <c r="K146" s="109"/>
      <c r="L146" s="94">
        <f>L152</f>
        <v>0</v>
      </c>
    </row>
    <row r="147" spans="1:12" ht="1.5" hidden="1" customHeight="1" x14ac:dyDescent="0.25">
      <c r="A147" s="152" t="s">
        <v>92</v>
      </c>
      <c r="B147" s="136" t="s">
        <v>55</v>
      </c>
      <c r="C147" s="136" t="s">
        <v>41</v>
      </c>
      <c r="D147" s="8" t="s">
        <v>9</v>
      </c>
      <c r="E147" s="94">
        <v>0</v>
      </c>
      <c r="F147" s="87">
        <f>F148+F152</f>
        <v>0</v>
      </c>
      <c r="G147" s="139" t="s">
        <v>102</v>
      </c>
      <c r="H147" s="131"/>
      <c r="I147" s="131"/>
      <c r="J147" s="168"/>
      <c r="K147" s="224"/>
      <c r="L147" s="87">
        <f>L148+L152</f>
        <v>25000000</v>
      </c>
    </row>
    <row r="148" spans="1:12" ht="15.75" hidden="1" customHeight="1" x14ac:dyDescent="0.25">
      <c r="A148" s="153"/>
      <c r="B148" s="137"/>
      <c r="C148" s="137"/>
      <c r="D148" s="14" t="s">
        <v>56</v>
      </c>
      <c r="E148" s="94">
        <f>E149+E153</f>
        <v>25000000</v>
      </c>
      <c r="F148" s="87">
        <f>F149+F150+F151</f>
        <v>0</v>
      </c>
      <c r="G148" s="139"/>
      <c r="H148" s="151"/>
      <c r="I148" s="151"/>
      <c r="J148" s="169"/>
      <c r="K148" s="225"/>
      <c r="L148" s="87">
        <f>L149+L150+L151</f>
        <v>25000000</v>
      </c>
    </row>
    <row r="149" spans="1:12" ht="15.75" hidden="1" customHeight="1" x14ac:dyDescent="0.25">
      <c r="A149" s="153"/>
      <c r="B149" s="137"/>
      <c r="C149" s="137"/>
      <c r="D149" s="5" t="s">
        <v>57</v>
      </c>
      <c r="E149" s="94">
        <f>E150+E151+E152</f>
        <v>25000000</v>
      </c>
      <c r="F149" s="87">
        <f t="shared" ref="E149:F153" si="17">F155</f>
        <v>0</v>
      </c>
      <c r="G149" s="139"/>
      <c r="H149" s="151"/>
      <c r="I149" s="151"/>
      <c r="J149" s="169"/>
      <c r="K149" s="225"/>
      <c r="L149" s="87">
        <v>25000000</v>
      </c>
    </row>
    <row r="150" spans="1:12" ht="15.75" hidden="1" customHeight="1" x14ac:dyDescent="0.25">
      <c r="A150" s="153"/>
      <c r="B150" s="137"/>
      <c r="C150" s="137"/>
      <c r="D150" s="5" t="s">
        <v>58</v>
      </c>
      <c r="E150" s="94">
        <f t="shared" si="17"/>
        <v>25000000</v>
      </c>
      <c r="F150" s="94">
        <f t="shared" si="17"/>
        <v>0</v>
      </c>
      <c r="G150" s="139"/>
      <c r="H150" s="151"/>
      <c r="I150" s="151"/>
      <c r="J150" s="169"/>
      <c r="K150" s="225"/>
      <c r="L150" s="94">
        <v>0</v>
      </c>
    </row>
    <row r="151" spans="1:12" ht="31.5" hidden="1" customHeight="1" x14ac:dyDescent="0.25">
      <c r="A151" s="153"/>
      <c r="B151" s="137"/>
      <c r="C151" s="137"/>
      <c r="D151" s="5" t="s">
        <v>50</v>
      </c>
      <c r="E151" s="94">
        <f t="shared" si="17"/>
        <v>0</v>
      </c>
      <c r="F151" s="94">
        <f t="shared" si="17"/>
        <v>0</v>
      </c>
      <c r="G151" s="139"/>
      <c r="H151" s="151"/>
      <c r="I151" s="151"/>
      <c r="J151" s="169"/>
      <c r="K151" s="225"/>
      <c r="L151" s="94">
        <v>0</v>
      </c>
    </row>
    <row r="152" spans="1:12" ht="199.5" hidden="1" customHeight="1" x14ac:dyDescent="0.25">
      <c r="A152" s="154"/>
      <c r="B152" s="138"/>
      <c r="C152" s="138"/>
      <c r="D152" s="5" t="s">
        <v>51</v>
      </c>
      <c r="E152" s="94">
        <f t="shared" si="17"/>
        <v>0</v>
      </c>
      <c r="F152" s="94">
        <f t="shared" si="17"/>
        <v>0</v>
      </c>
      <c r="G152" s="139"/>
      <c r="H152" s="132"/>
      <c r="I152" s="132"/>
      <c r="J152" s="170"/>
      <c r="K152" s="226"/>
      <c r="L152" s="94">
        <v>0</v>
      </c>
    </row>
    <row r="153" spans="1:12" ht="15.75" hidden="1" customHeight="1" x14ac:dyDescent="0.25">
      <c r="A153" s="133" t="s">
        <v>109</v>
      </c>
      <c r="B153" s="136" t="s">
        <v>59</v>
      </c>
      <c r="C153" s="136" t="s">
        <v>41</v>
      </c>
      <c r="D153" s="8" t="s">
        <v>9</v>
      </c>
      <c r="E153" s="94">
        <f t="shared" si="17"/>
        <v>0</v>
      </c>
      <c r="F153" s="87">
        <f>F154+F158</f>
        <v>0</v>
      </c>
      <c r="G153" s="139" t="s">
        <v>102</v>
      </c>
      <c r="H153" s="131"/>
      <c r="I153" s="131"/>
      <c r="J153" s="168"/>
      <c r="K153" s="224"/>
      <c r="L153" s="94">
        <f>L154+L158</f>
        <v>169902530.97999999</v>
      </c>
    </row>
    <row r="154" spans="1:12" ht="15.75" hidden="1" customHeight="1" x14ac:dyDescent="0.25">
      <c r="A154" s="134"/>
      <c r="B154" s="137"/>
      <c r="C154" s="137"/>
      <c r="D154" s="14" t="s">
        <v>56</v>
      </c>
      <c r="E154" s="94">
        <f>E155+E159</f>
        <v>25000000</v>
      </c>
      <c r="F154" s="87">
        <f>F155+F156+F157</f>
        <v>0</v>
      </c>
      <c r="G154" s="139"/>
      <c r="H154" s="151"/>
      <c r="I154" s="151"/>
      <c r="J154" s="169"/>
      <c r="K154" s="225"/>
      <c r="L154" s="94">
        <f>L155+L156+L157</f>
        <v>169902530.97999999</v>
      </c>
    </row>
    <row r="155" spans="1:12" ht="15.75" hidden="1" customHeight="1" x14ac:dyDescent="0.25">
      <c r="A155" s="134"/>
      <c r="B155" s="137"/>
      <c r="C155" s="137"/>
      <c r="D155" s="5" t="s">
        <v>57</v>
      </c>
      <c r="E155" s="94">
        <f>E156+E157+E158</f>
        <v>25000000</v>
      </c>
      <c r="F155" s="87">
        <f t="shared" ref="E155:F159" si="18">F161</f>
        <v>0</v>
      </c>
      <c r="G155" s="139"/>
      <c r="H155" s="151"/>
      <c r="I155" s="151"/>
      <c r="J155" s="169"/>
      <c r="K155" s="225"/>
      <c r="L155" s="94">
        <f>L161</f>
        <v>13581330.98</v>
      </c>
    </row>
    <row r="156" spans="1:12" ht="15.75" hidden="1" customHeight="1" x14ac:dyDescent="0.25">
      <c r="A156" s="134"/>
      <c r="B156" s="137"/>
      <c r="C156" s="137"/>
      <c r="D156" s="5" t="s">
        <v>58</v>
      </c>
      <c r="E156" s="94">
        <f t="shared" si="18"/>
        <v>25000000</v>
      </c>
      <c r="F156" s="94">
        <f t="shared" si="18"/>
        <v>0</v>
      </c>
      <c r="G156" s="139"/>
      <c r="H156" s="151"/>
      <c r="I156" s="151"/>
      <c r="J156" s="169"/>
      <c r="K156" s="225"/>
      <c r="L156" s="94">
        <f>L162</f>
        <v>156321200</v>
      </c>
    </row>
    <row r="157" spans="1:12" ht="31.5" hidden="1" customHeight="1" x14ac:dyDescent="0.25">
      <c r="A157" s="134"/>
      <c r="B157" s="137"/>
      <c r="C157" s="137"/>
      <c r="D157" s="5" t="s">
        <v>50</v>
      </c>
      <c r="E157" s="94">
        <f t="shared" si="18"/>
        <v>0</v>
      </c>
      <c r="F157" s="94">
        <f t="shared" si="18"/>
        <v>0</v>
      </c>
      <c r="G157" s="139"/>
      <c r="H157" s="151"/>
      <c r="I157" s="151"/>
      <c r="J157" s="169"/>
      <c r="K157" s="225"/>
      <c r="L157" s="94">
        <f>L163</f>
        <v>0</v>
      </c>
    </row>
    <row r="158" spans="1:12" ht="169.5" hidden="1" customHeight="1" x14ac:dyDescent="0.25">
      <c r="A158" s="135"/>
      <c r="B158" s="138"/>
      <c r="C158" s="138"/>
      <c r="D158" s="5" t="s">
        <v>51</v>
      </c>
      <c r="E158" s="94">
        <f t="shared" si="18"/>
        <v>0</v>
      </c>
      <c r="F158" s="94">
        <f t="shared" si="18"/>
        <v>0</v>
      </c>
      <c r="G158" s="139"/>
      <c r="H158" s="132"/>
      <c r="I158" s="132"/>
      <c r="J158" s="170"/>
      <c r="K158" s="226"/>
      <c r="L158" s="94">
        <f>L165</f>
        <v>0</v>
      </c>
    </row>
    <row r="159" spans="1:12" ht="15.75" hidden="1" customHeight="1" x14ac:dyDescent="0.25">
      <c r="A159" s="133" t="s">
        <v>45</v>
      </c>
      <c r="B159" s="120" t="s">
        <v>60</v>
      </c>
      <c r="C159" s="136" t="s">
        <v>41</v>
      </c>
      <c r="D159" s="8" t="s">
        <v>9</v>
      </c>
      <c r="E159" s="94">
        <f t="shared" si="18"/>
        <v>0</v>
      </c>
      <c r="F159" s="87">
        <f>F160+F164</f>
        <v>0</v>
      </c>
      <c r="G159" s="139" t="s">
        <v>102</v>
      </c>
      <c r="H159" s="145" t="s">
        <v>95</v>
      </c>
      <c r="I159" s="140" t="s">
        <v>96</v>
      </c>
      <c r="J159" s="140">
        <v>30</v>
      </c>
      <c r="K159" s="106">
        <v>0</v>
      </c>
      <c r="L159" s="94">
        <f>L160+L165</f>
        <v>169902530.97999999</v>
      </c>
    </row>
    <row r="160" spans="1:12" ht="15.75" hidden="1" customHeight="1" x14ac:dyDescent="0.25">
      <c r="A160" s="134"/>
      <c r="B160" s="120"/>
      <c r="C160" s="137"/>
      <c r="D160" s="14" t="s">
        <v>56</v>
      </c>
      <c r="E160" s="94">
        <f>E161+E165</f>
        <v>25000000</v>
      </c>
      <c r="F160" s="87">
        <f>F161+F162+F163</f>
        <v>0</v>
      </c>
      <c r="G160" s="139"/>
      <c r="H160" s="145"/>
      <c r="I160" s="141"/>
      <c r="J160" s="141"/>
      <c r="K160" s="107"/>
      <c r="L160" s="94">
        <f>L161+L162+L163</f>
        <v>169902530.97999999</v>
      </c>
    </row>
    <row r="161" spans="1:12" ht="15.75" hidden="1" customHeight="1" x14ac:dyDescent="0.25">
      <c r="A161" s="134"/>
      <c r="B161" s="120"/>
      <c r="C161" s="137"/>
      <c r="D161" s="5" t="s">
        <v>57</v>
      </c>
      <c r="E161" s="94">
        <f>E162+E163+E164</f>
        <v>25000000</v>
      </c>
      <c r="F161" s="87">
        <v>0</v>
      </c>
      <c r="G161" s="139"/>
      <c r="H161" s="145"/>
      <c r="I161" s="141"/>
      <c r="J161" s="141"/>
      <c r="K161" s="107"/>
      <c r="L161" s="94">
        <f>L168+L174+L180+L186+L192</f>
        <v>13581330.98</v>
      </c>
    </row>
    <row r="162" spans="1:12" ht="15.75" hidden="1" customHeight="1" x14ac:dyDescent="0.25">
      <c r="A162" s="134"/>
      <c r="B162" s="120"/>
      <c r="C162" s="137"/>
      <c r="D162" s="5" t="s">
        <v>58</v>
      </c>
      <c r="E162" s="94">
        <v>25000000</v>
      </c>
      <c r="F162" s="94">
        <v>0</v>
      </c>
      <c r="G162" s="139"/>
      <c r="H162" s="145"/>
      <c r="I162" s="141"/>
      <c r="J162" s="141"/>
      <c r="K162" s="107"/>
      <c r="L162" s="94">
        <f>L169+L175+L181+L187+L193</f>
        <v>156321200</v>
      </c>
    </row>
    <row r="163" spans="1:12" ht="31.5" hidden="1" customHeight="1" x14ac:dyDescent="0.25">
      <c r="A163" s="134"/>
      <c r="B163" s="120"/>
      <c r="C163" s="137"/>
      <c r="D163" s="5" t="s">
        <v>50</v>
      </c>
      <c r="E163" s="94">
        <v>0</v>
      </c>
      <c r="F163" s="94">
        <v>0</v>
      </c>
      <c r="G163" s="139"/>
      <c r="H163" s="145"/>
      <c r="I163" s="141"/>
      <c r="J163" s="141"/>
      <c r="K163" s="107"/>
      <c r="L163" s="129">
        <f>L170+L176+L182+L188+L194</f>
        <v>0</v>
      </c>
    </row>
    <row r="164" spans="1:12" ht="195" hidden="1" customHeight="1" x14ac:dyDescent="0.25">
      <c r="A164" s="135"/>
      <c r="B164" s="120"/>
      <c r="C164" s="138"/>
      <c r="D164" s="5" t="s">
        <v>51</v>
      </c>
      <c r="E164" s="94">
        <v>0</v>
      </c>
      <c r="F164" s="94">
        <v>0</v>
      </c>
      <c r="G164" s="139"/>
      <c r="H164" s="145"/>
      <c r="I164" s="142"/>
      <c r="J164" s="142"/>
      <c r="K164" s="109"/>
      <c r="L164" s="130"/>
    </row>
    <row r="165" spans="1:12" ht="15.75" hidden="1" customHeight="1" x14ac:dyDescent="0.25">
      <c r="A165" s="152" t="s">
        <v>66</v>
      </c>
      <c r="B165" s="120" t="s">
        <v>61</v>
      </c>
      <c r="C165" s="120" t="s">
        <v>41</v>
      </c>
      <c r="D165" s="8" t="s">
        <v>9</v>
      </c>
      <c r="E165" s="94">
        <v>0</v>
      </c>
      <c r="F165" s="94">
        <f>F166+F170</f>
        <v>0</v>
      </c>
      <c r="G165" s="157" t="s">
        <v>106</v>
      </c>
      <c r="H165" s="145"/>
      <c r="I165" s="145"/>
      <c r="J165" s="146"/>
      <c r="K165" s="147"/>
      <c r="L165" s="94">
        <f>L171+L177+L183+L189+L195</f>
        <v>0</v>
      </c>
    </row>
    <row r="166" spans="1:12" ht="15.75" hidden="1" customHeight="1" x14ac:dyDescent="0.25">
      <c r="A166" s="153"/>
      <c r="B166" s="120"/>
      <c r="C166" s="120"/>
      <c r="D166" s="8" t="s">
        <v>56</v>
      </c>
      <c r="E166" s="94">
        <f>E167+E171</f>
        <v>309458521.65999997</v>
      </c>
      <c r="F166" s="94">
        <f>F167+F168+F169</f>
        <v>0</v>
      </c>
      <c r="G166" s="157"/>
      <c r="H166" s="145"/>
      <c r="I166" s="145"/>
      <c r="J166" s="146"/>
      <c r="K166" s="147"/>
      <c r="L166" s="84">
        <f>L167+L171</f>
        <v>0</v>
      </c>
    </row>
    <row r="167" spans="1:12" ht="15.75" hidden="1" customHeight="1" x14ac:dyDescent="0.25">
      <c r="A167" s="153"/>
      <c r="B167" s="120"/>
      <c r="C167" s="120"/>
      <c r="D167" s="5" t="s">
        <v>57</v>
      </c>
      <c r="E167" s="94">
        <f>E168+E169+E170</f>
        <v>163321203.84999999</v>
      </c>
      <c r="F167" s="94">
        <f t="shared" ref="E167:F170" si="19">F173</f>
        <v>0</v>
      </c>
      <c r="G167" s="157"/>
      <c r="H167" s="145"/>
      <c r="I167" s="145"/>
      <c r="J167" s="146"/>
      <c r="K167" s="147"/>
      <c r="L167" s="84">
        <f>L168+L169+L170</f>
        <v>0</v>
      </c>
    </row>
    <row r="168" spans="1:12" ht="15.75" hidden="1" customHeight="1" x14ac:dyDescent="0.25">
      <c r="A168" s="153"/>
      <c r="B168" s="120"/>
      <c r="C168" s="120"/>
      <c r="D168" s="5" t="s">
        <v>58</v>
      </c>
      <c r="E168" s="94">
        <f t="shared" si="19"/>
        <v>13581330.98</v>
      </c>
      <c r="F168" s="94">
        <f t="shared" si="19"/>
        <v>0</v>
      </c>
      <c r="G168" s="157"/>
      <c r="H168" s="145"/>
      <c r="I168" s="145"/>
      <c r="J168" s="146"/>
      <c r="K168" s="147"/>
      <c r="L168" s="84">
        <v>0</v>
      </c>
    </row>
    <row r="169" spans="1:12" ht="31.5" hidden="1" customHeight="1" x14ac:dyDescent="0.25">
      <c r="A169" s="153"/>
      <c r="B169" s="120"/>
      <c r="C169" s="120"/>
      <c r="D169" s="5" t="s">
        <v>50</v>
      </c>
      <c r="E169" s="94">
        <f t="shared" si="19"/>
        <v>149739872.87</v>
      </c>
      <c r="F169" s="94">
        <f t="shared" si="19"/>
        <v>0</v>
      </c>
      <c r="G169" s="157"/>
      <c r="H169" s="145"/>
      <c r="I169" s="145"/>
      <c r="J169" s="146"/>
      <c r="K169" s="147"/>
      <c r="L169" s="84">
        <v>0</v>
      </c>
    </row>
    <row r="170" spans="1:12" ht="15.75" hidden="1" customHeight="1" x14ac:dyDescent="0.25">
      <c r="A170" s="154"/>
      <c r="B170" s="120"/>
      <c r="C170" s="120"/>
      <c r="D170" s="5" t="s">
        <v>51</v>
      </c>
      <c r="E170" s="94">
        <f t="shared" si="19"/>
        <v>0</v>
      </c>
      <c r="F170" s="94">
        <f>F177</f>
        <v>0</v>
      </c>
      <c r="G170" s="157"/>
      <c r="H170" s="145"/>
      <c r="I170" s="145"/>
      <c r="J170" s="146"/>
      <c r="K170" s="147"/>
      <c r="L170" s="84">
        <v>0</v>
      </c>
    </row>
    <row r="171" spans="1:12" ht="15.75" hidden="1" customHeight="1" x14ac:dyDescent="0.25">
      <c r="A171" s="133" t="s">
        <v>67</v>
      </c>
      <c r="B171" s="120" t="s">
        <v>83</v>
      </c>
      <c r="C171" s="120" t="s">
        <v>41</v>
      </c>
      <c r="D171" s="8" t="s">
        <v>9</v>
      </c>
      <c r="E171" s="94">
        <f>E178</f>
        <v>146137317.81</v>
      </c>
      <c r="F171" s="94">
        <f>F172+F175</f>
        <v>0</v>
      </c>
      <c r="G171" s="158" t="s">
        <v>106</v>
      </c>
      <c r="H171" s="145"/>
      <c r="I171" s="145"/>
      <c r="J171" s="146"/>
      <c r="K171" s="147"/>
      <c r="L171" s="84">
        <v>0</v>
      </c>
    </row>
    <row r="172" spans="1:12" ht="15.75" hidden="1" customHeight="1" x14ac:dyDescent="0.25">
      <c r="A172" s="134"/>
      <c r="B172" s="120"/>
      <c r="C172" s="120"/>
      <c r="D172" s="8" t="s">
        <v>56</v>
      </c>
      <c r="E172" s="94">
        <f>E173+E178</f>
        <v>309458521.65999997</v>
      </c>
      <c r="F172" s="94">
        <f>F173+F177</f>
        <v>0</v>
      </c>
      <c r="G172" s="158"/>
      <c r="H172" s="145"/>
      <c r="I172" s="145"/>
      <c r="J172" s="146"/>
      <c r="K172" s="147"/>
      <c r="L172" s="94">
        <f>L173+L177</f>
        <v>46516046.240000002</v>
      </c>
    </row>
    <row r="173" spans="1:12" ht="67.5" hidden="1" customHeight="1" x14ac:dyDescent="0.25">
      <c r="A173" s="134"/>
      <c r="B173" s="120"/>
      <c r="C173" s="120"/>
      <c r="D173" s="5" t="s">
        <v>57</v>
      </c>
      <c r="E173" s="94">
        <f>E174+E175+E176</f>
        <v>163321203.84999999</v>
      </c>
      <c r="F173" s="94">
        <f t="shared" ref="F173:F175" si="20">F180+F186+F192</f>
        <v>0</v>
      </c>
      <c r="G173" s="158"/>
      <c r="H173" s="145"/>
      <c r="I173" s="145"/>
      <c r="J173" s="146"/>
      <c r="K173" s="147"/>
      <c r="L173" s="94">
        <f>L174+L175+L176</f>
        <v>46516046.240000002</v>
      </c>
    </row>
    <row r="174" spans="1:12" ht="28.5" hidden="1" customHeight="1" x14ac:dyDescent="0.25">
      <c r="A174" s="134"/>
      <c r="B174" s="120"/>
      <c r="C174" s="120"/>
      <c r="D174" s="5" t="s">
        <v>58</v>
      </c>
      <c r="E174" s="94">
        <f>E181+E187+E193+E199+E205</f>
        <v>13581330.98</v>
      </c>
      <c r="F174" s="94">
        <f t="shared" si="20"/>
        <v>0</v>
      </c>
      <c r="G174" s="158"/>
      <c r="H174" s="145"/>
      <c r="I174" s="145"/>
      <c r="J174" s="146"/>
      <c r="K174" s="147"/>
      <c r="L174" s="94">
        <v>1878846.24</v>
      </c>
    </row>
    <row r="175" spans="1:12" ht="36" hidden="1" customHeight="1" x14ac:dyDescent="0.25">
      <c r="A175" s="134"/>
      <c r="B175" s="120"/>
      <c r="C175" s="120"/>
      <c r="D175" s="155" t="s">
        <v>50</v>
      </c>
      <c r="E175" s="94">
        <f>E182+E188+E194+E200+E206</f>
        <v>149739872.87</v>
      </c>
      <c r="F175" s="129">
        <f t="shared" si="20"/>
        <v>0</v>
      </c>
      <c r="G175" s="158"/>
      <c r="H175" s="145"/>
      <c r="I175" s="145"/>
      <c r="J175" s="146"/>
      <c r="K175" s="147"/>
      <c r="L175" s="94">
        <v>44637200</v>
      </c>
    </row>
    <row r="176" spans="1:12" ht="25.5" hidden="1" customHeight="1" x14ac:dyDescent="0.25">
      <c r="A176" s="134"/>
      <c r="B176" s="120"/>
      <c r="C176" s="120"/>
      <c r="D176" s="156"/>
      <c r="E176" s="129">
        <f>E183+E189+E195+E201+E207</f>
        <v>0</v>
      </c>
      <c r="F176" s="130"/>
      <c r="G176" s="158"/>
      <c r="H176" s="145"/>
      <c r="I176" s="145"/>
      <c r="J176" s="146"/>
      <c r="K176" s="147"/>
      <c r="L176" s="87">
        <v>0</v>
      </c>
    </row>
    <row r="177" spans="1:12" ht="24" hidden="1" customHeight="1" x14ac:dyDescent="0.25">
      <c r="A177" s="135"/>
      <c r="B177" s="120"/>
      <c r="C177" s="120"/>
      <c r="D177" s="5" t="s">
        <v>51</v>
      </c>
      <c r="E177" s="130"/>
      <c r="F177" s="94">
        <f>F183+F189+F195</f>
        <v>0</v>
      </c>
      <c r="G177" s="158"/>
      <c r="H177" s="145"/>
      <c r="I177" s="145"/>
      <c r="J177" s="146"/>
      <c r="K177" s="147"/>
      <c r="L177" s="94">
        <v>0</v>
      </c>
    </row>
    <row r="178" spans="1:12" ht="15.75" hidden="1" customHeight="1" x14ac:dyDescent="0.25">
      <c r="A178" s="133" t="s">
        <v>94</v>
      </c>
      <c r="B178" s="120" t="s">
        <v>98</v>
      </c>
      <c r="C178" s="120" t="s">
        <v>41</v>
      </c>
      <c r="D178" s="8" t="s">
        <v>9</v>
      </c>
      <c r="E178" s="94">
        <f>E184+E190+E196+E202+E208</f>
        <v>146137317.81</v>
      </c>
      <c r="F178" s="94">
        <f>F179+F180+F181</f>
        <v>0</v>
      </c>
      <c r="G178" s="158" t="s">
        <v>105</v>
      </c>
      <c r="H178" s="145" t="s">
        <v>84</v>
      </c>
      <c r="I178" s="140" t="s">
        <v>62</v>
      </c>
      <c r="J178" s="140">
        <v>60</v>
      </c>
      <c r="K178" s="106">
        <v>100</v>
      </c>
      <c r="L178" s="94">
        <f>L179+L183</f>
        <v>116386484.73999999</v>
      </c>
    </row>
    <row r="179" spans="1:12" ht="15.75" hidden="1" customHeight="1" x14ac:dyDescent="0.25">
      <c r="A179" s="134"/>
      <c r="B179" s="120"/>
      <c r="C179" s="120"/>
      <c r="D179" s="8" t="s">
        <v>56</v>
      </c>
      <c r="E179" s="94">
        <f>E180+E184</f>
        <v>0</v>
      </c>
      <c r="F179" s="94">
        <v>0</v>
      </c>
      <c r="G179" s="158"/>
      <c r="H179" s="145"/>
      <c r="I179" s="141"/>
      <c r="J179" s="141"/>
      <c r="K179" s="107"/>
      <c r="L179" s="94">
        <f>L180+L181+L182</f>
        <v>116386484.73999999</v>
      </c>
    </row>
    <row r="180" spans="1:12" ht="15.75" hidden="1" customHeight="1" x14ac:dyDescent="0.25">
      <c r="A180" s="134"/>
      <c r="B180" s="120"/>
      <c r="C180" s="120"/>
      <c r="D180" s="5" t="s">
        <v>57</v>
      </c>
      <c r="E180" s="94">
        <f>E181+E182+E183</f>
        <v>0</v>
      </c>
      <c r="F180" s="94">
        <v>0</v>
      </c>
      <c r="G180" s="158"/>
      <c r="H180" s="145"/>
      <c r="I180" s="141"/>
      <c r="J180" s="141"/>
      <c r="K180" s="107"/>
      <c r="L180" s="94">
        <v>4702484.74</v>
      </c>
    </row>
    <row r="181" spans="1:12" ht="15.75" hidden="1" customHeight="1" x14ac:dyDescent="0.25">
      <c r="A181" s="134"/>
      <c r="B181" s="120"/>
      <c r="C181" s="120"/>
      <c r="D181" s="5" t="s">
        <v>58</v>
      </c>
      <c r="E181" s="94">
        <v>0</v>
      </c>
      <c r="F181" s="94">
        <v>0</v>
      </c>
      <c r="G181" s="158"/>
      <c r="H181" s="145"/>
      <c r="I181" s="141"/>
      <c r="J181" s="141"/>
      <c r="K181" s="107"/>
      <c r="L181" s="94">
        <v>111684000</v>
      </c>
    </row>
    <row r="182" spans="1:12" ht="31.5" hidden="1" customHeight="1" x14ac:dyDescent="0.25">
      <c r="A182" s="134"/>
      <c r="B182" s="120"/>
      <c r="C182" s="120"/>
      <c r="D182" s="5" t="s">
        <v>50</v>
      </c>
      <c r="E182" s="94">
        <v>0</v>
      </c>
      <c r="F182" s="94">
        <v>0</v>
      </c>
      <c r="G182" s="158"/>
      <c r="H182" s="145"/>
      <c r="I182" s="141"/>
      <c r="J182" s="141"/>
      <c r="K182" s="107"/>
      <c r="L182" s="94">
        <v>0</v>
      </c>
    </row>
    <row r="183" spans="1:12" ht="134.25" hidden="1" customHeight="1" x14ac:dyDescent="0.25">
      <c r="A183" s="135"/>
      <c r="B183" s="120"/>
      <c r="C183" s="120"/>
      <c r="D183" s="5" t="s">
        <v>51</v>
      </c>
      <c r="E183" s="94">
        <v>0</v>
      </c>
      <c r="F183" s="94">
        <v>0</v>
      </c>
      <c r="G183" s="158"/>
      <c r="H183" s="145"/>
      <c r="I183" s="142"/>
      <c r="J183" s="142"/>
      <c r="K183" s="109"/>
      <c r="L183" s="94">
        <v>0</v>
      </c>
    </row>
    <row r="184" spans="1:12" ht="15.75" hidden="1" customHeight="1" x14ac:dyDescent="0.25">
      <c r="A184" s="133" t="s">
        <v>110</v>
      </c>
      <c r="B184" s="167" t="s">
        <v>99</v>
      </c>
      <c r="C184" s="120" t="s">
        <v>41</v>
      </c>
      <c r="D184" s="8" t="s">
        <v>9</v>
      </c>
      <c r="E184" s="94">
        <v>0</v>
      </c>
      <c r="F184" s="94">
        <f>F185+F189</f>
        <v>0</v>
      </c>
      <c r="G184" s="139" t="s">
        <v>104</v>
      </c>
      <c r="H184" s="145" t="s">
        <v>85</v>
      </c>
      <c r="I184" s="165" t="s">
        <v>63</v>
      </c>
      <c r="J184" s="165">
        <v>1</v>
      </c>
      <c r="K184" s="128">
        <v>0</v>
      </c>
      <c r="L184" s="94">
        <f>L185+L189</f>
        <v>2000000</v>
      </c>
    </row>
    <row r="185" spans="1:12" ht="15.75" hidden="1" customHeight="1" x14ac:dyDescent="0.25">
      <c r="A185" s="134"/>
      <c r="B185" s="167"/>
      <c r="C185" s="120"/>
      <c r="D185" s="8" t="s">
        <v>56</v>
      </c>
      <c r="E185" s="94">
        <f>E186+E190</f>
        <v>44637180.450000003</v>
      </c>
      <c r="F185" s="94">
        <f>F186+F187+F188</f>
        <v>0</v>
      </c>
      <c r="G185" s="139"/>
      <c r="H185" s="145"/>
      <c r="I185" s="165"/>
      <c r="J185" s="165"/>
      <c r="K185" s="128"/>
      <c r="L185" s="94">
        <f>L186+L187+L188</f>
        <v>2000000</v>
      </c>
    </row>
    <row r="186" spans="1:12" ht="15.75" hidden="1" customHeight="1" x14ac:dyDescent="0.25">
      <c r="A186" s="134"/>
      <c r="B186" s="167"/>
      <c r="C186" s="120"/>
      <c r="D186" s="5" t="s">
        <v>57</v>
      </c>
      <c r="E186" s="94">
        <f>E187+E188+E189</f>
        <v>44637180.450000003</v>
      </c>
      <c r="F186" s="94">
        <v>0</v>
      </c>
      <c r="G186" s="139"/>
      <c r="H186" s="145"/>
      <c r="I186" s="165"/>
      <c r="J186" s="165"/>
      <c r="K186" s="128"/>
      <c r="L186" s="94">
        <v>2000000</v>
      </c>
    </row>
    <row r="187" spans="1:12" ht="15.75" hidden="1" customHeight="1" x14ac:dyDescent="0.25">
      <c r="A187" s="134"/>
      <c r="B187" s="167"/>
      <c r="C187" s="120"/>
      <c r="D187" s="5" t="s">
        <v>58</v>
      </c>
      <c r="E187" s="94">
        <v>1878846.24</v>
      </c>
      <c r="F187" s="94">
        <v>0</v>
      </c>
      <c r="G187" s="139"/>
      <c r="H187" s="145"/>
      <c r="I187" s="165"/>
      <c r="J187" s="165"/>
      <c r="K187" s="128"/>
      <c r="L187" s="94">
        <v>0</v>
      </c>
    </row>
    <row r="188" spans="1:12" ht="31.5" hidden="1" customHeight="1" x14ac:dyDescent="0.25">
      <c r="A188" s="134"/>
      <c r="B188" s="167"/>
      <c r="C188" s="120"/>
      <c r="D188" s="5" t="s">
        <v>50</v>
      </c>
      <c r="E188" s="94">
        <v>42758334.210000001</v>
      </c>
      <c r="F188" s="94">
        <v>0</v>
      </c>
      <c r="G188" s="139"/>
      <c r="H188" s="145"/>
      <c r="I188" s="165"/>
      <c r="J188" s="165"/>
      <c r="K188" s="128"/>
      <c r="L188" s="94">
        <v>0</v>
      </c>
    </row>
    <row r="189" spans="1:12" ht="110.25" hidden="1" customHeight="1" x14ac:dyDescent="0.25">
      <c r="A189" s="135"/>
      <c r="B189" s="167"/>
      <c r="C189" s="120"/>
      <c r="D189" s="5" t="s">
        <v>51</v>
      </c>
      <c r="E189" s="94">
        <v>0</v>
      </c>
      <c r="F189" s="94">
        <v>0</v>
      </c>
      <c r="G189" s="139"/>
      <c r="H189" s="145"/>
      <c r="I189" s="165"/>
      <c r="J189" s="165"/>
      <c r="K189" s="128"/>
      <c r="L189" s="94">
        <v>0</v>
      </c>
    </row>
    <row r="190" spans="1:12" ht="15.75" hidden="1" customHeight="1" x14ac:dyDescent="0.25">
      <c r="A190" s="133" t="s">
        <v>111</v>
      </c>
      <c r="B190" s="120" t="s">
        <v>100</v>
      </c>
      <c r="C190" s="120" t="s">
        <v>41</v>
      </c>
      <c r="D190" s="8" t="s">
        <v>9</v>
      </c>
      <c r="E190" s="94">
        <v>0</v>
      </c>
      <c r="F190" s="94">
        <f>F191+F195</f>
        <v>0</v>
      </c>
      <c r="G190" s="166" t="s">
        <v>103</v>
      </c>
      <c r="H190" s="145" t="s">
        <v>97</v>
      </c>
      <c r="I190" s="159" t="s">
        <v>63</v>
      </c>
      <c r="J190" s="140">
        <v>1</v>
      </c>
      <c r="K190" s="106">
        <v>0</v>
      </c>
      <c r="L190" s="94">
        <f>L191+L195</f>
        <v>5000000</v>
      </c>
    </row>
    <row r="191" spans="1:12" ht="15.75" hidden="1" customHeight="1" x14ac:dyDescent="0.25">
      <c r="A191" s="134"/>
      <c r="B191" s="120"/>
      <c r="C191" s="120"/>
      <c r="D191" s="8" t="s">
        <v>56</v>
      </c>
      <c r="E191" s="94">
        <f>E192+E196</f>
        <v>111684023.39999999</v>
      </c>
      <c r="F191" s="94">
        <f>F192+F193+F194</f>
        <v>0</v>
      </c>
      <c r="G191" s="166"/>
      <c r="H191" s="145"/>
      <c r="I191" s="160"/>
      <c r="J191" s="141"/>
      <c r="K191" s="107"/>
      <c r="L191" s="94">
        <f>L192+L193+L194</f>
        <v>5000000</v>
      </c>
    </row>
    <row r="192" spans="1:12" ht="15.75" hidden="1" customHeight="1" x14ac:dyDescent="0.25">
      <c r="A192" s="134"/>
      <c r="B192" s="120"/>
      <c r="C192" s="120"/>
      <c r="D192" s="5" t="s">
        <v>57</v>
      </c>
      <c r="E192" s="94">
        <f>E193+E194+E195</f>
        <v>111684023.39999999</v>
      </c>
      <c r="F192" s="94">
        <v>0</v>
      </c>
      <c r="G192" s="166"/>
      <c r="H192" s="145"/>
      <c r="I192" s="160"/>
      <c r="J192" s="141"/>
      <c r="K192" s="107"/>
      <c r="L192" s="94">
        <v>5000000</v>
      </c>
    </row>
    <row r="193" spans="1:12" ht="15.75" hidden="1" customHeight="1" x14ac:dyDescent="0.25">
      <c r="A193" s="134"/>
      <c r="B193" s="120"/>
      <c r="C193" s="120"/>
      <c r="D193" s="5" t="s">
        <v>58</v>
      </c>
      <c r="E193" s="94">
        <v>4702484.74</v>
      </c>
      <c r="F193" s="94">
        <v>0</v>
      </c>
      <c r="G193" s="166"/>
      <c r="H193" s="145"/>
      <c r="I193" s="160"/>
      <c r="J193" s="141"/>
      <c r="K193" s="107"/>
      <c r="L193" s="94">
        <v>0</v>
      </c>
    </row>
    <row r="194" spans="1:12" ht="31.5" hidden="1" customHeight="1" x14ac:dyDescent="0.25">
      <c r="A194" s="134"/>
      <c r="B194" s="120"/>
      <c r="C194" s="120"/>
      <c r="D194" s="5" t="s">
        <v>50</v>
      </c>
      <c r="E194" s="94">
        <v>106981538.66</v>
      </c>
      <c r="F194" s="94">
        <v>0</v>
      </c>
      <c r="G194" s="166"/>
      <c r="H194" s="145"/>
      <c r="I194" s="160"/>
      <c r="J194" s="141"/>
      <c r="K194" s="107"/>
      <c r="L194" s="94">
        <v>0</v>
      </c>
    </row>
    <row r="195" spans="1:12" ht="122.25" hidden="1" customHeight="1" x14ac:dyDescent="0.25">
      <c r="A195" s="135"/>
      <c r="B195" s="120"/>
      <c r="C195" s="120"/>
      <c r="D195" s="5" t="s">
        <v>51</v>
      </c>
      <c r="E195" s="94">
        <v>0</v>
      </c>
      <c r="F195" s="94">
        <v>0</v>
      </c>
      <c r="G195" s="166"/>
      <c r="H195" s="145"/>
      <c r="I195" s="161"/>
      <c r="J195" s="142"/>
      <c r="K195" s="109"/>
      <c r="L195" s="94">
        <v>0</v>
      </c>
    </row>
    <row r="196" spans="1:12" ht="15.75" hidden="1" customHeight="1" x14ac:dyDescent="0.25">
      <c r="A196" s="133" t="s">
        <v>112</v>
      </c>
      <c r="B196" s="120" t="s">
        <v>113</v>
      </c>
      <c r="C196" s="120" t="s">
        <v>41</v>
      </c>
      <c r="D196" s="8" t="s">
        <v>9</v>
      </c>
      <c r="E196" s="94">
        <v>0</v>
      </c>
      <c r="F196" s="94">
        <f>F197+F201</f>
        <v>0</v>
      </c>
      <c r="G196" s="166"/>
      <c r="H196" s="145" t="s">
        <v>114</v>
      </c>
      <c r="I196" s="159" t="s">
        <v>62</v>
      </c>
      <c r="J196" s="140">
        <v>100</v>
      </c>
      <c r="K196" s="106">
        <v>0</v>
      </c>
      <c r="L196" s="94">
        <v>0</v>
      </c>
    </row>
    <row r="197" spans="1:12" ht="15.75" hidden="1" customHeight="1" x14ac:dyDescent="0.25">
      <c r="A197" s="134"/>
      <c r="B197" s="120"/>
      <c r="C197" s="120"/>
      <c r="D197" s="8" t="s">
        <v>56</v>
      </c>
      <c r="E197" s="94">
        <f>E198+E202</f>
        <v>2000000</v>
      </c>
      <c r="F197" s="94">
        <f>F198+F199+F200</f>
        <v>0</v>
      </c>
      <c r="G197" s="166"/>
      <c r="H197" s="145"/>
      <c r="I197" s="160"/>
      <c r="J197" s="141"/>
      <c r="K197" s="107"/>
      <c r="L197" s="94">
        <v>0</v>
      </c>
    </row>
    <row r="198" spans="1:12" ht="15.75" hidden="1" customHeight="1" x14ac:dyDescent="0.25">
      <c r="A198" s="134"/>
      <c r="B198" s="120"/>
      <c r="C198" s="120"/>
      <c r="D198" s="5" t="s">
        <v>57</v>
      </c>
      <c r="E198" s="94">
        <f>E199+E200+E201</f>
        <v>2000000</v>
      </c>
      <c r="F198" s="94">
        <v>0</v>
      </c>
      <c r="G198" s="166"/>
      <c r="H198" s="145"/>
      <c r="I198" s="160"/>
      <c r="J198" s="141"/>
      <c r="K198" s="107"/>
      <c r="L198" s="94">
        <v>0</v>
      </c>
    </row>
    <row r="199" spans="1:12" ht="15.75" hidden="1" customHeight="1" x14ac:dyDescent="0.25">
      <c r="A199" s="134"/>
      <c r="B199" s="120"/>
      <c r="C199" s="120"/>
      <c r="D199" s="5" t="s">
        <v>58</v>
      </c>
      <c r="E199" s="94">
        <v>2000000</v>
      </c>
      <c r="F199" s="94">
        <v>0</v>
      </c>
      <c r="G199" s="166"/>
      <c r="H199" s="145"/>
      <c r="I199" s="160"/>
      <c r="J199" s="141"/>
      <c r="K199" s="107"/>
      <c r="L199" s="94">
        <v>0</v>
      </c>
    </row>
    <row r="200" spans="1:12" ht="31.5" hidden="1" customHeight="1" x14ac:dyDescent="0.25">
      <c r="A200" s="134"/>
      <c r="B200" s="120"/>
      <c r="C200" s="120"/>
      <c r="D200" s="5" t="s">
        <v>50</v>
      </c>
      <c r="E200" s="94">
        <v>0</v>
      </c>
      <c r="F200" s="94">
        <v>0</v>
      </c>
      <c r="G200" s="166"/>
      <c r="H200" s="145"/>
      <c r="I200" s="160"/>
      <c r="J200" s="141"/>
      <c r="K200" s="107"/>
      <c r="L200" s="94">
        <v>0</v>
      </c>
    </row>
    <row r="201" spans="1:12" ht="122.25" hidden="1" customHeight="1" x14ac:dyDescent="0.25">
      <c r="A201" s="135"/>
      <c r="B201" s="120"/>
      <c r="C201" s="120"/>
      <c r="D201" s="5" t="s">
        <v>51</v>
      </c>
      <c r="E201" s="94">
        <v>0</v>
      </c>
      <c r="F201" s="94">
        <v>0</v>
      </c>
      <c r="G201" s="166"/>
      <c r="H201" s="145"/>
      <c r="I201" s="161"/>
      <c r="J201" s="142"/>
      <c r="K201" s="109"/>
      <c r="L201" s="94">
        <v>0</v>
      </c>
    </row>
    <row r="202" spans="1:12" ht="15.75" hidden="1" customHeight="1" x14ac:dyDescent="0.25">
      <c r="A202" s="133" t="s">
        <v>115</v>
      </c>
      <c r="B202" s="120" t="s">
        <v>116</v>
      </c>
      <c r="C202" s="120" t="s">
        <v>41</v>
      </c>
      <c r="D202" s="8" t="s">
        <v>9</v>
      </c>
      <c r="E202" s="94">
        <v>0</v>
      </c>
      <c r="F202" s="94">
        <f>F203+F207</f>
        <v>0</v>
      </c>
      <c r="G202" s="166"/>
      <c r="H202" s="145" t="s">
        <v>117</v>
      </c>
      <c r="I202" s="159" t="s">
        <v>63</v>
      </c>
      <c r="J202" s="140">
        <v>17</v>
      </c>
      <c r="K202" s="106">
        <v>0</v>
      </c>
      <c r="L202" s="94">
        <v>0</v>
      </c>
    </row>
    <row r="203" spans="1:12" ht="15.75" hidden="1" customHeight="1" x14ac:dyDescent="0.25">
      <c r="A203" s="134"/>
      <c r="B203" s="120"/>
      <c r="C203" s="120"/>
      <c r="D203" s="8" t="s">
        <v>56</v>
      </c>
      <c r="E203" s="94">
        <f>E204+E208</f>
        <v>151137317.81</v>
      </c>
      <c r="F203" s="94">
        <f>F204+F205+F206</f>
        <v>0</v>
      </c>
      <c r="G203" s="166"/>
      <c r="H203" s="145"/>
      <c r="I203" s="160"/>
      <c r="J203" s="141"/>
      <c r="K203" s="107"/>
      <c r="L203" s="94">
        <v>0</v>
      </c>
    </row>
    <row r="204" spans="1:12" ht="15.75" hidden="1" customHeight="1" x14ac:dyDescent="0.25">
      <c r="A204" s="134"/>
      <c r="B204" s="120"/>
      <c r="C204" s="120"/>
      <c r="D204" s="5" t="s">
        <v>57</v>
      </c>
      <c r="E204" s="94">
        <f>E205+E206+E207</f>
        <v>5000000</v>
      </c>
      <c r="F204" s="94">
        <v>0</v>
      </c>
      <c r="G204" s="166"/>
      <c r="H204" s="145"/>
      <c r="I204" s="160"/>
      <c r="J204" s="141"/>
      <c r="K204" s="107"/>
      <c r="L204" s="94">
        <v>0</v>
      </c>
    </row>
    <row r="205" spans="1:12" ht="15.75" hidden="1" customHeight="1" x14ac:dyDescent="0.25">
      <c r="A205" s="134"/>
      <c r="B205" s="120"/>
      <c r="C205" s="120"/>
      <c r="D205" s="5" t="s">
        <v>58</v>
      </c>
      <c r="E205" s="94">
        <v>5000000</v>
      </c>
      <c r="F205" s="94">
        <v>0</v>
      </c>
      <c r="G205" s="166"/>
      <c r="H205" s="145"/>
      <c r="I205" s="160"/>
      <c r="J205" s="141"/>
      <c r="K205" s="107"/>
      <c r="L205" s="94">
        <v>0</v>
      </c>
    </row>
    <row r="206" spans="1:12" ht="31.5" hidden="1" customHeight="1" x14ac:dyDescent="0.25">
      <c r="A206" s="134"/>
      <c r="B206" s="120"/>
      <c r="C206" s="120"/>
      <c r="D206" s="5" t="s">
        <v>50</v>
      </c>
      <c r="E206" s="94">
        <v>0</v>
      </c>
      <c r="F206" s="94">
        <v>0</v>
      </c>
      <c r="G206" s="166"/>
      <c r="H206" s="145"/>
      <c r="I206" s="160"/>
      <c r="J206" s="141"/>
      <c r="K206" s="107"/>
      <c r="L206" s="94">
        <v>0</v>
      </c>
    </row>
    <row r="207" spans="1:12" ht="126" hidden="1" customHeight="1" x14ac:dyDescent="0.25">
      <c r="A207" s="135"/>
      <c r="B207" s="120"/>
      <c r="C207" s="120"/>
      <c r="D207" s="5" t="s">
        <v>51</v>
      </c>
      <c r="E207" s="94">
        <v>0</v>
      </c>
      <c r="F207" s="94">
        <v>0</v>
      </c>
      <c r="G207" s="166"/>
      <c r="H207" s="145"/>
      <c r="I207" s="161"/>
      <c r="J207" s="142"/>
      <c r="K207" s="109"/>
      <c r="L207" s="94">
        <v>0</v>
      </c>
    </row>
    <row r="208" spans="1:12" ht="15.75" customHeight="1" x14ac:dyDescent="0.25">
      <c r="A208" s="230" t="s">
        <v>136</v>
      </c>
      <c r="B208" s="103" t="s">
        <v>135</v>
      </c>
      <c r="C208" s="120" t="s">
        <v>24</v>
      </c>
      <c r="D208" s="8" t="s">
        <v>9</v>
      </c>
      <c r="E208" s="94">
        <v>146137317.81</v>
      </c>
      <c r="F208" s="94">
        <v>0</v>
      </c>
      <c r="G208" s="106" t="s">
        <v>194</v>
      </c>
      <c r="H208" s="145"/>
      <c r="I208" s="159"/>
      <c r="J208" s="140"/>
      <c r="K208" s="106"/>
      <c r="L208" s="94">
        <v>146137317.81</v>
      </c>
    </row>
    <row r="209" spans="1:12" x14ac:dyDescent="0.25">
      <c r="A209" s="231"/>
      <c r="B209" s="104"/>
      <c r="C209" s="120"/>
      <c r="D209" s="8" t="s">
        <v>56</v>
      </c>
      <c r="E209" s="94">
        <v>146137317.81</v>
      </c>
      <c r="F209" s="94">
        <v>0</v>
      </c>
      <c r="G209" s="107"/>
      <c r="H209" s="145"/>
      <c r="I209" s="160"/>
      <c r="J209" s="141"/>
      <c r="K209" s="107"/>
      <c r="L209" s="94">
        <v>146137317.81</v>
      </c>
    </row>
    <row r="210" spans="1:12" x14ac:dyDescent="0.25">
      <c r="A210" s="231"/>
      <c r="B210" s="104"/>
      <c r="C210" s="120"/>
      <c r="D210" s="5" t="s">
        <v>57</v>
      </c>
      <c r="E210" s="94">
        <v>146137317.81</v>
      </c>
      <c r="F210" s="94">
        <v>0</v>
      </c>
      <c r="G210" s="107"/>
      <c r="H210" s="145"/>
      <c r="I210" s="160"/>
      <c r="J210" s="141"/>
      <c r="K210" s="107"/>
      <c r="L210" s="94">
        <v>146137317.81</v>
      </c>
    </row>
    <row r="211" spans="1:12" x14ac:dyDescent="0.25">
      <c r="A211" s="231"/>
      <c r="B211" s="104"/>
      <c r="C211" s="120"/>
      <c r="D211" s="5" t="s">
        <v>58</v>
      </c>
      <c r="E211" s="94">
        <v>0</v>
      </c>
      <c r="F211" s="94">
        <v>0</v>
      </c>
      <c r="G211" s="107"/>
      <c r="H211" s="145"/>
      <c r="I211" s="160"/>
      <c r="J211" s="141"/>
      <c r="K211" s="107"/>
      <c r="L211" s="94">
        <v>0</v>
      </c>
    </row>
    <row r="212" spans="1:12" ht="31.5" x14ac:dyDescent="0.25">
      <c r="A212" s="231"/>
      <c r="B212" s="104"/>
      <c r="C212" s="120"/>
      <c r="D212" s="5" t="s">
        <v>50</v>
      </c>
      <c r="E212" s="94">
        <v>0</v>
      </c>
      <c r="F212" s="94">
        <v>0</v>
      </c>
      <c r="G212" s="107"/>
      <c r="H212" s="145"/>
      <c r="I212" s="160"/>
      <c r="J212" s="141"/>
      <c r="K212" s="107"/>
      <c r="L212" s="94">
        <v>0</v>
      </c>
    </row>
    <row r="213" spans="1:12" ht="195" customHeight="1" x14ac:dyDescent="0.25">
      <c r="A213" s="232"/>
      <c r="B213" s="105"/>
      <c r="C213" s="120"/>
      <c r="D213" s="5" t="s">
        <v>51</v>
      </c>
      <c r="E213" s="94">
        <v>0</v>
      </c>
      <c r="F213" s="94">
        <v>0</v>
      </c>
      <c r="G213" s="107"/>
      <c r="H213" s="145"/>
      <c r="I213" s="161"/>
      <c r="J213" s="142"/>
      <c r="K213" s="109"/>
      <c r="L213" s="94">
        <v>0</v>
      </c>
    </row>
    <row r="214" spans="1:12" ht="15.75" customHeight="1" x14ac:dyDescent="0.25">
      <c r="A214" s="133" t="s">
        <v>137</v>
      </c>
      <c r="B214" s="120" t="s">
        <v>178</v>
      </c>
      <c r="C214" s="120" t="s">
        <v>24</v>
      </c>
      <c r="D214" s="8" t="s">
        <v>9</v>
      </c>
      <c r="E214" s="94">
        <v>146137317.81</v>
      </c>
      <c r="F214" s="94">
        <v>0</v>
      </c>
      <c r="G214" s="107"/>
      <c r="H214" s="131" t="s">
        <v>177</v>
      </c>
      <c r="I214" s="227" t="s">
        <v>35</v>
      </c>
      <c r="J214" s="140">
        <v>2</v>
      </c>
      <c r="K214" s="106">
        <v>0</v>
      </c>
      <c r="L214" s="94">
        <v>146137317.81</v>
      </c>
    </row>
    <row r="215" spans="1:12" x14ac:dyDescent="0.25">
      <c r="A215" s="134"/>
      <c r="B215" s="120"/>
      <c r="C215" s="120"/>
      <c r="D215" s="8" t="s">
        <v>56</v>
      </c>
      <c r="E215" s="94">
        <v>146137317.81</v>
      </c>
      <c r="F215" s="94">
        <v>0</v>
      </c>
      <c r="G215" s="107"/>
      <c r="H215" s="151"/>
      <c r="I215" s="228"/>
      <c r="J215" s="141"/>
      <c r="K215" s="107"/>
      <c r="L215" s="94">
        <v>146137317.81</v>
      </c>
    </row>
    <row r="216" spans="1:12" x14ac:dyDescent="0.25">
      <c r="A216" s="134"/>
      <c r="B216" s="120"/>
      <c r="C216" s="120"/>
      <c r="D216" s="5" t="s">
        <v>57</v>
      </c>
      <c r="E216" s="94">
        <v>146137317.81</v>
      </c>
      <c r="F216" s="94">
        <v>0</v>
      </c>
      <c r="G216" s="107"/>
      <c r="H216" s="151"/>
      <c r="I216" s="228"/>
      <c r="J216" s="141"/>
      <c r="K216" s="107"/>
      <c r="L216" s="94">
        <v>146137317.81</v>
      </c>
    </row>
    <row r="217" spans="1:12" x14ac:dyDescent="0.25">
      <c r="A217" s="134"/>
      <c r="B217" s="120"/>
      <c r="C217" s="120"/>
      <c r="D217" s="5" t="s">
        <v>58</v>
      </c>
      <c r="E217" s="94">
        <v>0</v>
      </c>
      <c r="F217" s="94">
        <v>0</v>
      </c>
      <c r="G217" s="107"/>
      <c r="H217" s="151"/>
      <c r="I217" s="228"/>
      <c r="J217" s="141"/>
      <c r="K217" s="107"/>
      <c r="L217" s="94">
        <v>0</v>
      </c>
    </row>
    <row r="218" spans="1:12" ht="31.5" x14ac:dyDescent="0.25">
      <c r="A218" s="134"/>
      <c r="B218" s="120"/>
      <c r="C218" s="120"/>
      <c r="D218" s="5" t="s">
        <v>50</v>
      </c>
      <c r="E218" s="94">
        <v>0</v>
      </c>
      <c r="F218" s="94">
        <v>0</v>
      </c>
      <c r="G218" s="107"/>
      <c r="H218" s="151"/>
      <c r="I218" s="228"/>
      <c r="J218" s="141"/>
      <c r="K218" s="107"/>
      <c r="L218" s="94"/>
    </row>
    <row r="219" spans="1:12" ht="111.75" customHeight="1" x14ac:dyDescent="0.25">
      <c r="A219" s="135"/>
      <c r="B219" s="120"/>
      <c r="C219" s="120"/>
      <c r="D219" s="5" t="s">
        <v>51</v>
      </c>
      <c r="E219" s="94">
        <v>0</v>
      </c>
      <c r="F219" s="94">
        <v>0</v>
      </c>
      <c r="G219" s="109"/>
      <c r="H219" s="132"/>
      <c r="I219" s="229"/>
      <c r="J219" s="142"/>
      <c r="K219" s="109"/>
      <c r="L219" s="94">
        <v>0</v>
      </c>
    </row>
    <row r="220" spans="1:12" ht="102.75" customHeight="1" x14ac:dyDescent="0.25">
      <c r="A220" s="233" t="s">
        <v>138</v>
      </c>
      <c r="B220" s="121" t="s">
        <v>139</v>
      </c>
      <c r="C220" s="121" t="s">
        <v>24</v>
      </c>
      <c r="D220" s="131" t="s">
        <v>9</v>
      </c>
      <c r="E220" s="129">
        <v>0</v>
      </c>
      <c r="F220" s="129">
        <v>0</v>
      </c>
      <c r="G220" s="128" t="s">
        <v>160</v>
      </c>
      <c r="H220" s="14" t="s">
        <v>192</v>
      </c>
      <c r="I220" s="93" t="s">
        <v>35</v>
      </c>
      <c r="J220" s="93">
        <v>1</v>
      </c>
      <c r="K220" s="86">
        <v>0</v>
      </c>
      <c r="L220" s="94">
        <v>0</v>
      </c>
    </row>
    <row r="221" spans="1:12" ht="69.75" customHeight="1" x14ac:dyDescent="0.25">
      <c r="A221" s="233"/>
      <c r="B221" s="121"/>
      <c r="C221" s="121"/>
      <c r="D221" s="132"/>
      <c r="E221" s="235"/>
      <c r="F221" s="130"/>
      <c r="G221" s="128"/>
      <c r="H221" s="14" t="s">
        <v>191</v>
      </c>
      <c r="I221" s="56" t="s">
        <v>140</v>
      </c>
      <c r="J221" s="56">
        <v>1</v>
      </c>
      <c r="K221" s="34">
        <v>0</v>
      </c>
      <c r="L221" s="94"/>
    </row>
    <row r="222" spans="1:12" ht="27.75" customHeight="1" x14ac:dyDescent="0.25">
      <c r="A222" s="233"/>
      <c r="B222" s="121"/>
      <c r="C222" s="121"/>
      <c r="D222" s="131" t="s">
        <v>42</v>
      </c>
      <c r="E222" s="234">
        <v>0</v>
      </c>
      <c r="F222" s="129">
        <v>0</v>
      </c>
      <c r="G222" s="128"/>
      <c r="H222" s="48"/>
      <c r="I222" s="48"/>
      <c r="J222" s="48"/>
      <c r="K222" s="70"/>
      <c r="L222" s="94"/>
    </row>
    <row r="223" spans="1:12" ht="15" customHeight="1" x14ac:dyDescent="0.25">
      <c r="A223" s="233"/>
      <c r="B223" s="121"/>
      <c r="C223" s="121"/>
      <c r="D223" s="132"/>
      <c r="E223" s="234"/>
      <c r="F223" s="130"/>
      <c r="G223" s="128"/>
      <c r="H223" s="48"/>
      <c r="I223" s="48"/>
      <c r="J223" s="48"/>
      <c r="K223" s="70"/>
      <c r="L223" s="94"/>
    </row>
    <row r="224" spans="1:12" ht="42.75" customHeight="1" x14ac:dyDescent="0.25">
      <c r="A224" s="233"/>
      <c r="B224" s="121"/>
      <c r="C224" s="121"/>
      <c r="D224" s="14" t="s">
        <v>10</v>
      </c>
      <c r="E224" s="94">
        <v>0</v>
      </c>
      <c r="F224" s="94">
        <v>0</v>
      </c>
      <c r="G224" s="128"/>
      <c r="H224" s="48"/>
      <c r="I224" s="48"/>
      <c r="J224" s="48"/>
      <c r="K224" s="70"/>
      <c r="L224" s="94"/>
    </row>
    <row r="225" spans="1:12" ht="35.25" customHeight="1" x14ac:dyDescent="0.25">
      <c r="A225" s="233"/>
      <c r="B225" s="121"/>
      <c r="C225" s="121"/>
      <c r="D225" s="14" t="s">
        <v>11</v>
      </c>
      <c r="E225" s="94">
        <v>0</v>
      </c>
      <c r="F225" s="94">
        <v>0</v>
      </c>
      <c r="G225" s="128"/>
      <c r="H225" s="48"/>
      <c r="I225" s="48"/>
      <c r="J225" s="48"/>
      <c r="K225" s="70"/>
      <c r="L225" s="94"/>
    </row>
    <row r="226" spans="1:12" ht="31.5" x14ac:dyDescent="0.25">
      <c r="A226" s="233"/>
      <c r="B226" s="121"/>
      <c r="C226" s="121"/>
      <c r="D226" s="14" t="s">
        <v>12</v>
      </c>
      <c r="E226" s="94">
        <v>0</v>
      </c>
      <c r="F226" s="94">
        <v>0</v>
      </c>
      <c r="G226" s="128"/>
      <c r="H226" s="48"/>
      <c r="I226" s="48"/>
      <c r="J226" s="48"/>
      <c r="K226" s="70"/>
      <c r="L226" s="94"/>
    </row>
    <row r="227" spans="1:12" ht="16.5" customHeight="1" x14ac:dyDescent="0.25">
      <c r="A227" s="233"/>
      <c r="B227" s="121"/>
      <c r="C227" s="121"/>
      <c r="D227" s="14" t="s">
        <v>13</v>
      </c>
      <c r="E227" s="94">
        <v>0</v>
      </c>
      <c r="F227" s="94">
        <v>0</v>
      </c>
      <c r="G227" s="128"/>
      <c r="H227" s="51"/>
      <c r="I227" s="51"/>
      <c r="J227" s="51"/>
      <c r="K227" s="71"/>
      <c r="L227" s="94"/>
    </row>
    <row r="228" spans="1:12" ht="111" customHeight="1" x14ac:dyDescent="0.25">
      <c r="A228" s="108" t="s">
        <v>147</v>
      </c>
      <c r="B228" s="108" t="s">
        <v>148</v>
      </c>
      <c r="C228" s="108" t="s">
        <v>24</v>
      </c>
      <c r="D228" s="66" t="s">
        <v>9</v>
      </c>
      <c r="E228" s="72">
        <f>+E230+E231</f>
        <v>266228850</v>
      </c>
      <c r="F228" s="72">
        <f>+F229</f>
        <v>98974123.579999998</v>
      </c>
      <c r="G228" s="106"/>
      <c r="H228" s="140"/>
      <c r="I228" s="140"/>
      <c r="J228" s="140"/>
      <c r="K228" s="106"/>
      <c r="L228" s="72">
        <f>+L230+L231</f>
        <v>266228850</v>
      </c>
    </row>
    <row r="229" spans="1:12" ht="16.5" customHeight="1" x14ac:dyDescent="0.25">
      <c r="A229" s="101"/>
      <c r="B229" s="101"/>
      <c r="C229" s="101"/>
      <c r="D229" s="8" t="s">
        <v>56</v>
      </c>
      <c r="E229" s="72">
        <f t="shared" ref="E229:F231" si="21">+E234</f>
        <v>266228850</v>
      </c>
      <c r="F229" s="72">
        <f t="shared" si="21"/>
        <v>98974123.579999998</v>
      </c>
      <c r="G229" s="107"/>
      <c r="H229" s="141"/>
      <c r="I229" s="141"/>
      <c r="J229" s="141"/>
      <c r="K229" s="107"/>
      <c r="L229" s="72">
        <f t="shared" ref="L229" si="22">+L234</f>
        <v>266228850</v>
      </c>
    </row>
    <row r="230" spans="1:12" ht="16.5" customHeight="1" x14ac:dyDescent="0.25">
      <c r="A230" s="101"/>
      <c r="B230" s="101"/>
      <c r="C230" s="101"/>
      <c r="D230" s="5" t="s">
        <v>57</v>
      </c>
      <c r="E230" s="72">
        <f t="shared" si="21"/>
        <v>2662350</v>
      </c>
      <c r="F230" s="72">
        <f t="shared" si="21"/>
        <v>989768.85</v>
      </c>
      <c r="G230" s="107"/>
      <c r="H230" s="141"/>
      <c r="I230" s="141"/>
      <c r="J230" s="141"/>
      <c r="K230" s="107"/>
      <c r="L230" s="72">
        <f t="shared" ref="L230" si="23">+L235</f>
        <v>2662350</v>
      </c>
    </row>
    <row r="231" spans="1:12" ht="16.5" customHeight="1" x14ac:dyDescent="0.25">
      <c r="A231" s="101"/>
      <c r="B231" s="101"/>
      <c r="C231" s="101"/>
      <c r="D231" s="5" t="s">
        <v>58</v>
      </c>
      <c r="E231" s="72">
        <f t="shared" si="21"/>
        <v>263566500</v>
      </c>
      <c r="F231" s="72">
        <f t="shared" si="21"/>
        <v>97984354.730000004</v>
      </c>
      <c r="G231" s="107"/>
      <c r="H231" s="141"/>
      <c r="I231" s="141"/>
      <c r="J231" s="141"/>
      <c r="K231" s="107"/>
      <c r="L231" s="72">
        <f t="shared" ref="L231" si="24">+L236</f>
        <v>263566500</v>
      </c>
    </row>
    <row r="232" spans="1:12" ht="16.5" customHeight="1" x14ac:dyDescent="0.25">
      <c r="A232" s="102"/>
      <c r="B232" s="102"/>
      <c r="C232" s="102"/>
      <c r="D232" s="5" t="s">
        <v>50</v>
      </c>
      <c r="E232" s="72">
        <v>0</v>
      </c>
      <c r="F232" s="72">
        <v>0</v>
      </c>
      <c r="G232" s="109"/>
      <c r="H232" s="142"/>
      <c r="I232" s="142"/>
      <c r="J232" s="142"/>
      <c r="K232" s="109"/>
      <c r="L232" s="72">
        <v>0</v>
      </c>
    </row>
    <row r="233" spans="1:12" s="4" customFormat="1" ht="83.25" customHeight="1" x14ac:dyDescent="0.25">
      <c r="A233" s="116" t="s">
        <v>150</v>
      </c>
      <c r="B233" s="116" t="s">
        <v>149</v>
      </c>
      <c r="C233" s="116" t="s">
        <v>24</v>
      </c>
      <c r="D233" s="8" t="s">
        <v>9</v>
      </c>
      <c r="E233" s="72">
        <f>+E234</f>
        <v>266228850</v>
      </c>
      <c r="F233" s="72">
        <f>+F234</f>
        <v>98974123.579999998</v>
      </c>
      <c r="G233" s="113"/>
      <c r="H233" s="14"/>
      <c r="I233" s="14"/>
      <c r="J233" s="14"/>
      <c r="K233" s="17"/>
      <c r="L233" s="72">
        <f>+L234</f>
        <v>266228850</v>
      </c>
    </row>
    <row r="234" spans="1:12" s="4" customFormat="1" ht="33" customHeight="1" x14ac:dyDescent="0.25">
      <c r="A234" s="117"/>
      <c r="B234" s="117"/>
      <c r="C234" s="117"/>
      <c r="D234" s="8" t="s">
        <v>56</v>
      </c>
      <c r="E234" s="72">
        <f>+E235+E236</f>
        <v>266228850</v>
      </c>
      <c r="F234" s="72">
        <f>+F235+F236</f>
        <v>98974123.579999998</v>
      </c>
      <c r="G234" s="114"/>
      <c r="H234" s="14"/>
      <c r="I234" s="14"/>
      <c r="J234" s="14"/>
      <c r="K234" s="17"/>
      <c r="L234" s="72">
        <f>+L235+L236</f>
        <v>266228850</v>
      </c>
    </row>
    <row r="235" spans="1:12" s="4" customFormat="1" ht="16.5" customHeight="1" x14ac:dyDescent="0.25">
      <c r="A235" s="117"/>
      <c r="B235" s="117"/>
      <c r="C235" s="117"/>
      <c r="D235" s="5" t="s">
        <v>57</v>
      </c>
      <c r="E235" s="72">
        <f>+E240+E245</f>
        <v>2662350</v>
      </c>
      <c r="F235" s="81">
        <f>+F240+F245</f>
        <v>989768.85</v>
      </c>
      <c r="G235" s="114"/>
      <c r="H235" s="14"/>
      <c r="I235" s="14"/>
      <c r="J235" s="14"/>
      <c r="K235" s="17"/>
      <c r="L235" s="72">
        <f>+L240+L245</f>
        <v>2662350</v>
      </c>
    </row>
    <row r="236" spans="1:12" s="4" customFormat="1" ht="16.5" customHeight="1" x14ac:dyDescent="0.25">
      <c r="A236" s="117"/>
      <c r="B236" s="117"/>
      <c r="C236" s="117"/>
      <c r="D236" s="5" t="s">
        <v>58</v>
      </c>
      <c r="E236" s="72">
        <f>+E241+E246</f>
        <v>263566500</v>
      </c>
      <c r="F236" s="81">
        <f>+F241+F246</f>
        <v>97984354.730000004</v>
      </c>
      <c r="G236" s="114"/>
      <c r="H236" s="14"/>
      <c r="I236" s="14"/>
      <c r="J236" s="14"/>
      <c r="K236" s="17"/>
      <c r="L236" s="72">
        <f>+L241+L246</f>
        <v>263566500</v>
      </c>
    </row>
    <row r="237" spans="1:12" s="4" customFormat="1" ht="16.5" customHeight="1" x14ac:dyDescent="0.25">
      <c r="A237" s="118"/>
      <c r="B237" s="118"/>
      <c r="C237" s="118"/>
      <c r="D237" s="5" t="s">
        <v>50</v>
      </c>
      <c r="E237" s="72">
        <v>0</v>
      </c>
      <c r="F237" s="72">
        <v>0</v>
      </c>
      <c r="G237" s="115"/>
      <c r="H237" s="14"/>
      <c r="I237" s="14"/>
      <c r="J237" s="14"/>
      <c r="K237" s="17"/>
      <c r="L237" s="72">
        <v>0</v>
      </c>
    </row>
    <row r="238" spans="1:12" s="4" customFormat="1" ht="90" customHeight="1" x14ac:dyDescent="0.25">
      <c r="A238" s="62"/>
      <c r="B238" s="116" t="s">
        <v>173</v>
      </c>
      <c r="C238" s="116" t="s">
        <v>24</v>
      </c>
      <c r="D238" s="8" t="s">
        <v>9</v>
      </c>
      <c r="E238" s="60">
        <f>+E239</f>
        <v>81339000</v>
      </c>
      <c r="F238" s="60">
        <v>0</v>
      </c>
      <c r="G238" s="61"/>
      <c r="H238" s="14" t="s">
        <v>152</v>
      </c>
      <c r="I238" s="14" t="s">
        <v>140</v>
      </c>
      <c r="J238" s="14" t="s">
        <v>167</v>
      </c>
      <c r="K238" s="59" t="s">
        <v>167</v>
      </c>
      <c r="L238" s="72">
        <f>+L239</f>
        <v>81339000</v>
      </c>
    </row>
    <row r="239" spans="1:12" s="4" customFormat="1" ht="78" customHeight="1" x14ac:dyDescent="0.25">
      <c r="A239" s="62"/>
      <c r="B239" s="117"/>
      <c r="C239" s="117"/>
      <c r="D239" s="8" t="s">
        <v>56</v>
      </c>
      <c r="E239" s="80">
        <f>+E240+E241</f>
        <v>81339000</v>
      </c>
      <c r="F239" s="60">
        <v>0</v>
      </c>
      <c r="G239" s="61"/>
      <c r="H239" s="14" t="s">
        <v>153</v>
      </c>
      <c r="I239" s="14" t="s">
        <v>140</v>
      </c>
      <c r="J239" s="14" t="s">
        <v>167</v>
      </c>
      <c r="K239" s="59" t="s">
        <v>167</v>
      </c>
      <c r="L239" s="80">
        <f>+L240+L241</f>
        <v>81339000</v>
      </c>
    </row>
    <row r="240" spans="1:12" s="4" customFormat="1" ht="42" customHeight="1" x14ac:dyDescent="0.25">
      <c r="A240" s="62" t="s">
        <v>151</v>
      </c>
      <c r="B240" s="117"/>
      <c r="C240" s="117"/>
      <c r="D240" s="5" t="s">
        <v>57</v>
      </c>
      <c r="E240" s="69">
        <v>813400</v>
      </c>
      <c r="F240" s="60">
        <v>0</v>
      </c>
      <c r="G240" s="61"/>
      <c r="H240" s="14"/>
      <c r="I240" s="14"/>
      <c r="J240" s="14"/>
      <c r="K240" s="59"/>
      <c r="L240" s="72">
        <v>813400</v>
      </c>
    </row>
    <row r="241" spans="1:12" s="4" customFormat="1" ht="16.5" customHeight="1" x14ac:dyDescent="0.25">
      <c r="A241" s="62"/>
      <c r="B241" s="117"/>
      <c r="C241" s="117"/>
      <c r="D241" s="5" t="s">
        <v>58</v>
      </c>
      <c r="E241" s="69">
        <v>80525600</v>
      </c>
      <c r="F241" s="60">
        <v>0</v>
      </c>
      <c r="G241" s="61"/>
      <c r="H241" s="14"/>
      <c r="I241" s="14"/>
      <c r="J241" s="14"/>
      <c r="K241" s="35"/>
      <c r="L241" s="72">
        <v>80525600</v>
      </c>
    </row>
    <row r="242" spans="1:12" s="4" customFormat="1" ht="56.25" customHeight="1" x14ac:dyDescent="0.25">
      <c r="A242" s="62"/>
      <c r="B242" s="118"/>
      <c r="C242" s="118"/>
      <c r="D242" s="5" t="s">
        <v>50</v>
      </c>
      <c r="E242" s="69">
        <v>0</v>
      </c>
      <c r="F242" s="60">
        <v>0</v>
      </c>
      <c r="G242" s="61"/>
      <c r="H242" s="14"/>
      <c r="I242" s="14"/>
      <c r="J242" s="14"/>
      <c r="K242" s="35"/>
      <c r="L242" s="72">
        <v>0</v>
      </c>
    </row>
    <row r="243" spans="1:12" s="4" customFormat="1" ht="76.5" customHeight="1" x14ac:dyDescent="0.25">
      <c r="A243" s="143" t="s">
        <v>174</v>
      </c>
      <c r="B243" s="116" t="s">
        <v>166</v>
      </c>
      <c r="C243" s="116" t="s">
        <v>24</v>
      </c>
      <c r="D243" s="8" t="s">
        <v>9</v>
      </c>
      <c r="E243" s="6">
        <f>+E244</f>
        <v>184889850</v>
      </c>
      <c r="F243" s="33">
        <f>+F245+F246</f>
        <v>98974123.579999998</v>
      </c>
      <c r="G243" s="113" t="s">
        <v>175</v>
      </c>
      <c r="H243" s="14" t="s">
        <v>152</v>
      </c>
      <c r="I243" s="14" t="s">
        <v>140</v>
      </c>
      <c r="J243" s="14">
        <v>85.4</v>
      </c>
      <c r="K243" s="17">
        <v>83.69</v>
      </c>
      <c r="L243" s="72">
        <f>+L244</f>
        <v>184889850</v>
      </c>
    </row>
    <row r="244" spans="1:12" s="4" customFormat="1" ht="71.25" customHeight="1" x14ac:dyDescent="0.25">
      <c r="A244" s="117"/>
      <c r="B244" s="117"/>
      <c r="C244" s="117"/>
      <c r="D244" s="8" t="s">
        <v>56</v>
      </c>
      <c r="E244" s="6">
        <f>+E245+E246</f>
        <v>184889850</v>
      </c>
      <c r="F244" s="33">
        <f>+F245+F246</f>
        <v>98974123.579999998</v>
      </c>
      <c r="G244" s="114"/>
      <c r="H244" s="14" t="s">
        <v>153</v>
      </c>
      <c r="I244" s="14" t="s">
        <v>140</v>
      </c>
      <c r="J244" s="14">
        <v>91.8</v>
      </c>
      <c r="K244" s="17">
        <v>91.95</v>
      </c>
      <c r="L244" s="72">
        <f>+L245+L246</f>
        <v>184889850</v>
      </c>
    </row>
    <row r="245" spans="1:12" s="4" customFormat="1" ht="16.5" customHeight="1" x14ac:dyDescent="0.25">
      <c r="A245" s="117"/>
      <c r="B245" s="117"/>
      <c r="C245" s="117"/>
      <c r="D245" s="5" t="s">
        <v>57</v>
      </c>
      <c r="E245" s="6">
        <v>1848950</v>
      </c>
      <c r="F245" s="33">
        <v>989768.85</v>
      </c>
      <c r="G245" s="114"/>
      <c r="H245" s="14"/>
      <c r="I245" s="14"/>
      <c r="J245" s="14"/>
      <c r="K245" s="17"/>
      <c r="L245" s="72">
        <v>1848950</v>
      </c>
    </row>
    <row r="246" spans="1:12" s="4" customFormat="1" ht="16.5" customHeight="1" x14ac:dyDescent="0.25">
      <c r="A246" s="117"/>
      <c r="B246" s="117"/>
      <c r="C246" s="117"/>
      <c r="D246" s="5" t="s">
        <v>58</v>
      </c>
      <c r="E246" s="6">
        <v>183040900</v>
      </c>
      <c r="F246" s="33">
        <v>97984354.730000004</v>
      </c>
      <c r="G246" s="114"/>
      <c r="H246" s="14"/>
      <c r="I246" s="14"/>
      <c r="J246" s="14"/>
      <c r="K246" s="17"/>
      <c r="L246" s="72">
        <v>183040900</v>
      </c>
    </row>
    <row r="247" spans="1:12" s="4" customFormat="1" ht="16.5" customHeight="1" x14ac:dyDescent="0.25">
      <c r="A247" s="118"/>
      <c r="B247" s="118"/>
      <c r="C247" s="118"/>
      <c r="D247" s="5" t="s">
        <v>50</v>
      </c>
      <c r="E247" s="6">
        <v>0</v>
      </c>
      <c r="F247" s="19">
        <v>0</v>
      </c>
      <c r="G247" s="115"/>
      <c r="H247" s="14"/>
      <c r="I247" s="14"/>
      <c r="J247" s="14"/>
      <c r="K247" s="17"/>
      <c r="L247" s="72">
        <v>0</v>
      </c>
    </row>
    <row r="248" spans="1:12" ht="72" customHeight="1" x14ac:dyDescent="0.25">
      <c r="A248" s="37" t="s">
        <v>155</v>
      </c>
      <c r="B248" s="35" t="s">
        <v>156</v>
      </c>
      <c r="C248" s="119" t="s">
        <v>24</v>
      </c>
      <c r="D248" s="8" t="s">
        <v>9</v>
      </c>
      <c r="E248" s="60">
        <f>+E249</f>
        <v>200000</v>
      </c>
      <c r="F248" s="68">
        <f>+F249</f>
        <v>22200</v>
      </c>
      <c r="G248" s="35"/>
      <c r="H248" s="14"/>
      <c r="I248" s="14"/>
      <c r="J248" s="14"/>
      <c r="K248" s="31"/>
      <c r="L248" s="72">
        <f>+L253</f>
        <v>200000</v>
      </c>
    </row>
    <row r="249" spans="1:12" ht="42" customHeight="1" x14ac:dyDescent="0.25">
      <c r="A249" s="38" t="s">
        <v>158</v>
      </c>
      <c r="B249" s="113" t="s">
        <v>157</v>
      </c>
      <c r="C249" s="119"/>
      <c r="D249" s="8" t="s">
        <v>56</v>
      </c>
      <c r="E249" s="36">
        <f>+E250+E251</f>
        <v>200000</v>
      </c>
      <c r="F249" s="57">
        <f>+F250+F251</f>
        <v>22200</v>
      </c>
      <c r="G249" s="35"/>
      <c r="H249" s="14"/>
      <c r="I249" s="14"/>
      <c r="J249" s="14"/>
      <c r="K249" s="31"/>
      <c r="L249" s="72"/>
    </row>
    <row r="250" spans="1:12" ht="26.25" customHeight="1" x14ac:dyDescent="0.25">
      <c r="A250" s="38"/>
      <c r="B250" s="114"/>
      <c r="C250" s="119"/>
      <c r="D250" s="5" t="s">
        <v>57</v>
      </c>
      <c r="E250" s="58">
        <f>+E255</f>
        <v>200000</v>
      </c>
      <c r="F250" s="57">
        <v>22200</v>
      </c>
      <c r="G250" s="35"/>
      <c r="H250" s="14"/>
      <c r="I250" s="14"/>
      <c r="J250" s="14"/>
      <c r="K250" s="35"/>
      <c r="L250" s="72"/>
    </row>
    <row r="251" spans="1:12" ht="24.75" customHeight="1" x14ac:dyDescent="0.25">
      <c r="A251" s="38"/>
      <c r="B251" s="114"/>
      <c r="C251" s="119"/>
      <c r="D251" s="5" t="s">
        <v>58</v>
      </c>
      <c r="E251" s="58">
        <v>0</v>
      </c>
      <c r="F251" s="57">
        <v>0</v>
      </c>
      <c r="G251" s="35"/>
      <c r="H251" s="14"/>
      <c r="I251" s="14"/>
      <c r="J251" s="14"/>
      <c r="K251" s="35"/>
      <c r="L251" s="72"/>
    </row>
    <row r="252" spans="1:12" ht="49.5" customHeight="1" x14ac:dyDescent="0.25">
      <c r="A252" s="38"/>
      <c r="B252" s="115"/>
      <c r="C252" s="119"/>
      <c r="D252" s="5" t="s">
        <v>50</v>
      </c>
      <c r="E252" s="58">
        <v>0</v>
      </c>
      <c r="F252" s="57">
        <v>0</v>
      </c>
      <c r="G252" s="35"/>
      <c r="H252" s="14"/>
      <c r="I252" s="14"/>
      <c r="J252" s="14"/>
      <c r="K252" s="35"/>
      <c r="L252" s="72"/>
    </row>
    <row r="253" spans="1:12" ht="58.5" customHeight="1" x14ac:dyDescent="0.25">
      <c r="A253" s="116" t="s">
        <v>159</v>
      </c>
      <c r="B253" s="113" t="s">
        <v>165</v>
      </c>
      <c r="C253" s="116"/>
      <c r="D253" s="8" t="s">
        <v>9</v>
      </c>
      <c r="E253" s="58">
        <f>+E254</f>
        <v>200000</v>
      </c>
      <c r="F253" s="57">
        <f>+F254</f>
        <v>22200</v>
      </c>
      <c r="G253" s="113" t="s">
        <v>172</v>
      </c>
      <c r="H253" s="14" t="s">
        <v>170</v>
      </c>
      <c r="I253" s="14" t="s">
        <v>63</v>
      </c>
      <c r="J253" s="14">
        <v>1</v>
      </c>
      <c r="K253" s="35">
        <v>1</v>
      </c>
      <c r="L253" s="72">
        <v>200000</v>
      </c>
    </row>
    <row r="254" spans="1:12" ht="30.75" customHeight="1" x14ac:dyDescent="0.25">
      <c r="A254" s="117"/>
      <c r="B254" s="114"/>
      <c r="C254" s="117"/>
      <c r="D254" s="8" t="s">
        <v>56</v>
      </c>
      <c r="E254" s="58">
        <f>+E255+E256</f>
        <v>200000</v>
      </c>
      <c r="F254" s="57">
        <f>+F255+F256</f>
        <v>22200</v>
      </c>
      <c r="G254" s="114"/>
      <c r="H254" s="14"/>
      <c r="I254" s="14"/>
      <c r="J254" s="14"/>
      <c r="K254" s="35"/>
      <c r="L254" s="72"/>
    </row>
    <row r="255" spans="1:12" ht="23.25" customHeight="1" x14ac:dyDescent="0.25">
      <c r="A255" s="117"/>
      <c r="B255" s="114"/>
      <c r="C255" s="117"/>
      <c r="D255" s="5" t="s">
        <v>57</v>
      </c>
      <c r="E255" s="58">
        <v>200000</v>
      </c>
      <c r="F255" s="99">
        <v>22200</v>
      </c>
      <c r="G255" s="114"/>
      <c r="H255" s="14"/>
      <c r="I255" s="14"/>
      <c r="J255" s="14"/>
      <c r="K255" s="35"/>
      <c r="L255" s="72"/>
    </row>
    <row r="256" spans="1:12" ht="101.25" customHeight="1" x14ac:dyDescent="0.25">
      <c r="A256" s="118"/>
      <c r="B256" s="114"/>
      <c r="C256" s="117"/>
      <c r="D256" s="5" t="s">
        <v>58</v>
      </c>
      <c r="E256" s="58">
        <v>0</v>
      </c>
      <c r="F256" s="57">
        <v>0</v>
      </c>
      <c r="G256" s="114"/>
      <c r="H256" s="14"/>
      <c r="I256" s="14"/>
      <c r="J256" s="14"/>
      <c r="K256" s="35"/>
      <c r="L256" s="72"/>
    </row>
    <row r="257" spans="1:12" ht="45" customHeight="1" x14ac:dyDescent="0.25">
      <c r="A257" s="38"/>
      <c r="B257" s="115"/>
      <c r="C257" s="118"/>
      <c r="D257" s="5" t="s">
        <v>50</v>
      </c>
      <c r="E257" s="58">
        <v>0</v>
      </c>
      <c r="F257" s="57">
        <v>0</v>
      </c>
      <c r="G257" s="115"/>
      <c r="H257" s="14"/>
      <c r="I257" s="14"/>
      <c r="J257" s="14"/>
      <c r="K257" s="35"/>
      <c r="L257" s="72"/>
    </row>
    <row r="258" spans="1:12" ht="102" customHeight="1" x14ac:dyDescent="0.25">
      <c r="A258" s="119" t="s">
        <v>159</v>
      </c>
      <c r="B258" s="236" t="s">
        <v>186</v>
      </c>
      <c r="C258" s="119"/>
      <c r="D258" s="8" t="s">
        <v>9</v>
      </c>
      <c r="E258" s="97">
        <f>+E259</f>
        <v>0</v>
      </c>
      <c r="F258" s="99">
        <f>+F259</f>
        <v>0</v>
      </c>
      <c r="G258" s="236" t="s">
        <v>190</v>
      </c>
      <c r="H258" s="14" t="s">
        <v>188</v>
      </c>
      <c r="I258" s="14" t="s">
        <v>62</v>
      </c>
      <c r="J258" s="14">
        <v>4.4000000000000004</v>
      </c>
      <c r="K258" s="35">
        <v>0</v>
      </c>
      <c r="L258" s="97">
        <v>0</v>
      </c>
    </row>
    <row r="259" spans="1:12" ht="94.5" x14ac:dyDescent="0.25">
      <c r="A259" s="119"/>
      <c r="B259" s="236"/>
      <c r="C259" s="119"/>
      <c r="D259" s="8" t="s">
        <v>56</v>
      </c>
      <c r="E259" s="97">
        <f>+E260+E261</f>
        <v>0</v>
      </c>
      <c r="F259" s="99">
        <f>+F260+F261</f>
        <v>0</v>
      </c>
      <c r="G259" s="236"/>
      <c r="H259" s="14" t="s">
        <v>187</v>
      </c>
      <c r="I259" s="14" t="s">
        <v>62</v>
      </c>
      <c r="J259" s="14">
        <v>38.700000000000003</v>
      </c>
      <c r="K259" s="35"/>
      <c r="L259" s="97"/>
    </row>
    <row r="260" spans="1:12" ht="110.25" x14ac:dyDescent="0.25">
      <c r="A260" s="119"/>
      <c r="B260" s="236"/>
      <c r="C260" s="119"/>
      <c r="D260" s="5" t="s">
        <v>57</v>
      </c>
      <c r="E260" s="97">
        <v>0</v>
      </c>
      <c r="F260" s="99">
        <v>0</v>
      </c>
      <c r="G260" s="236"/>
      <c r="H260" s="14" t="s">
        <v>189</v>
      </c>
      <c r="I260" s="14" t="s">
        <v>62</v>
      </c>
      <c r="J260" s="14">
        <v>95.6</v>
      </c>
      <c r="K260" s="35"/>
      <c r="L260" s="97"/>
    </row>
    <row r="261" spans="1:12" ht="24" customHeight="1" x14ac:dyDescent="0.25">
      <c r="A261" s="119"/>
      <c r="B261" s="236"/>
      <c r="C261" s="119"/>
      <c r="D261" s="5" t="s">
        <v>58</v>
      </c>
      <c r="E261" s="97">
        <v>0</v>
      </c>
      <c r="F261" s="99">
        <v>0</v>
      </c>
      <c r="G261" s="236"/>
      <c r="H261" s="14"/>
      <c r="I261" s="14"/>
      <c r="J261" s="14"/>
      <c r="K261" s="35"/>
      <c r="L261" s="97"/>
    </row>
    <row r="262" spans="1:12" ht="62.25" customHeight="1" x14ac:dyDescent="0.25">
      <c r="A262" s="119"/>
      <c r="B262" s="236"/>
      <c r="C262" s="119"/>
      <c r="D262" s="5" t="s">
        <v>50</v>
      </c>
      <c r="E262" s="97">
        <v>0</v>
      </c>
      <c r="F262" s="99">
        <v>0</v>
      </c>
      <c r="G262" s="236"/>
      <c r="H262" s="14"/>
      <c r="I262" s="14"/>
      <c r="J262" s="14"/>
      <c r="K262" s="35"/>
      <c r="L262" s="97"/>
    </row>
  </sheetData>
  <mergeCells count="335">
    <mergeCell ref="G258:G262"/>
    <mergeCell ref="B258:B262"/>
    <mergeCell ref="C258:C262"/>
    <mergeCell ref="A258:A262"/>
    <mergeCell ref="C253:C257"/>
    <mergeCell ref="B253:B257"/>
    <mergeCell ref="L109:L110"/>
    <mergeCell ref="L111:L112"/>
    <mergeCell ref="L163:L164"/>
    <mergeCell ref="K115:K120"/>
    <mergeCell ref="G107:G108"/>
    <mergeCell ref="G109:G114"/>
    <mergeCell ref="I86:I91"/>
    <mergeCell ref="K135:K140"/>
    <mergeCell ref="I135:I140"/>
    <mergeCell ref="I141:I146"/>
    <mergeCell ref="J141:J146"/>
    <mergeCell ref="K109:K114"/>
    <mergeCell ref="G98:G106"/>
    <mergeCell ref="K98:K99"/>
    <mergeCell ref="J135:J140"/>
    <mergeCell ref="H129:H134"/>
    <mergeCell ref="I129:I134"/>
    <mergeCell ref="J86:J91"/>
    <mergeCell ref="K86:K91"/>
    <mergeCell ref="G92:G97"/>
    <mergeCell ref="H92:H97"/>
    <mergeCell ref="I92:I97"/>
    <mergeCell ref="K92:K97"/>
    <mergeCell ref="J92:J97"/>
    <mergeCell ref="K68:K73"/>
    <mergeCell ref="I80:I85"/>
    <mergeCell ref="A220:A227"/>
    <mergeCell ref="B220:B227"/>
    <mergeCell ref="C220:C227"/>
    <mergeCell ref="G220:G227"/>
    <mergeCell ref="D220:D221"/>
    <mergeCell ref="F220:F221"/>
    <mergeCell ref="E222:E223"/>
    <mergeCell ref="F222:F223"/>
    <mergeCell ref="E220:E221"/>
    <mergeCell ref="D222:D223"/>
    <mergeCell ref="A202:A207"/>
    <mergeCell ref="B202:B207"/>
    <mergeCell ref="C202:C207"/>
    <mergeCell ref="G202:G207"/>
    <mergeCell ref="H202:H207"/>
    <mergeCell ref="I202:I207"/>
    <mergeCell ref="J202:J207"/>
    <mergeCell ref="K202:K207"/>
    <mergeCell ref="A214:A219"/>
    <mergeCell ref="B214:B219"/>
    <mergeCell ref="C214:C219"/>
    <mergeCell ref="H214:H219"/>
    <mergeCell ref="I214:I219"/>
    <mergeCell ref="J214:J219"/>
    <mergeCell ref="K214:K219"/>
    <mergeCell ref="A208:A213"/>
    <mergeCell ref="H208:H213"/>
    <mergeCell ref="I208:I213"/>
    <mergeCell ref="J208:J213"/>
    <mergeCell ref="K208:K213"/>
    <mergeCell ref="B208:B213"/>
    <mergeCell ref="C208:C213"/>
    <mergeCell ref="G208:G219"/>
    <mergeCell ref="A196:A201"/>
    <mergeCell ref="B196:B201"/>
    <mergeCell ref="C196:C201"/>
    <mergeCell ref="G196:G201"/>
    <mergeCell ref="H196:H201"/>
    <mergeCell ref="I196:I201"/>
    <mergeCell ref="J196:J201"/>
    <mergeCell ref="K196:K201"/>
    <mergeCell ref="J13:J16"/>
    <mergeCell ref="K23:K28"/>
    <mergeCell ref="K147:K152"/>
    <mergeCell ref="K153:K158"/>
    <mergeCell ref="K141:K146"/>
    <mergeCell ref="K125:K128"/>
    <mergeCell ref="K129:K134"/>
    <mergeCell ref="A129:A134"/>
    <mergeCell ref="B129:B134"/>
    <mergeCell ref="C129:C134"/>
    <mergeCell ref="G129:G134"/>
    <mergeCell ref="A141:A146"/>
    <mergeCell ref="B141:B146"/>
    <mergeCell ref="C141:C146"/>
    <mergeCell ref="G141:G146"/>
    <mergeCell ref="H141:H146"/>
    <mergeCell ref="L5:L6"/>
    <mergeCell ref="H107:H108"/>
    <mergeCell ref="I107:I108"/>
    <mergeCell ref="J107:J108"/>
    <mergeCell ref="K44:K49"/>
    <mergeCell ref="I56:I61"/>
    <mergeCell ref="J56:J61"/>
    <mergeCell ref="K56:K61"/>
    <mergeCell ref="H56:H61"/>
    <mergeCell ref="I50:I55"/>
    <mergeCell ref="K29:K32"/>
    <mergeCell ref="K33:K34"/>
    <mergeCell ref="K107:K108"/>
    <mergeCell ref="I10:I11"/>
    <mergeCell ref="J10:J11"/>
    <mergeCell ref="K8:K9"/>
    <mergeCell ref="K80:K85"/>
    <mergeCell ref="K74:K79"/>
    <mergeCell ref="K62:K67"/>
    <mergeCell ref="J44:J49"/>
    <mergeCell ref="H98:H99"/>
    <mergeCell ref="I98:I99"/>
    <mergeCell ref="J98:J99"/>
    <mergeCell ref="J80:J85"/>
    <mergeCell ref="H80:H85"/>
    <mergeCell ref="H35:H37"/>
    <mergeCell ref="I35:I37"/>
    <mergeCell ref="G50:G55"/>
    <mergeCell ref="H50:H55"/>
    <mergeCell ref="G56:G61"/>
    <mergeCell ref="G44:G49"/>
    <mergeCell ref="A68:A73"/>
    <mergeCell ref="B68:B73"/>
    <mergeCell ref="C68:C73"/>
    <mergeCell ref="C50:C55"/>
    <mergeCell ref="G62:G67"/>
    <mergeCell ref="H44:H49"/>
    <mergeCell ref="B56:B61"/>
    <mergeCell ref="A56:A61"/>
    <mergeCell ref="C56:C61"/>
    <mergeCell ref="B50:B55"/>
    <mergeCell ref="A50:A55"/>
    <mergeCell ref="G68:G73"/>
    <mergeCell ref="I44:I49"/>
    <mergeCell ref="A44:A49"/>
    <mergeCell ref="A62:A67"/>
    <mergeCell ref="B62:B67"/>
    <mergeCell ref="G74:G85"/>
    <mergeCell ref="J17:J22"/>
    <mergeCell ref="K17:K22"/>
    <mergeCell ref="I23:I28"/>
    <mergeCell ref="J23:J28"/>
    <mergeCell ref="I29:I32"/>
    <mergeCell ref="J29:J32"/>
    <mergeCell ref="H33:H34"/>
    <mergeCell ref="I33:I34"/>
    <mergeCell ref="J33:J34"/>
    <mergeCell ref="A5:A16"/>
    <mergeCell ref="B5:B16"/>
    <mergeCell ref="C5:C16"/>
    <mergeCell ref="D5:D6"/>
    <mergeCell ref="E5:E6"/>
    <mergeCell ref="F5:F6"/>
    <mergeCell ref="G5:G16"/>
    <mergeCell ref="H5:H7"/>
    <mergeCell ref="I5:I7"/>
    <mergeCell ref="H13:H16"/>
    <mergeCell ref="I13:I16"/>
    <mergeCell ref="A29:A34"/>
    <mergeCell ref="B29:B34"/>
    <mergeCell ref="C29:C34"/>
    <mergeCell ref="G29:G34"/>
    <mergeCell ref="H29:H32"/>
    <mergeCell ref="H23:H28"/>
    <mergeCell ref="C44:C49"/>
    <mergeCell ref="B44:B49"/>
    <mergeCell ref="A17:A22"/>
    <mergeCell ref="B17:B22"/>
    <mergeCell ref="C17:C22"/>
    <mergeCell ref="J5:J7"/>
    <mergeCell ref="K5:K7"/>
    <mergeCell ref="H8:H9"/>
    <mergeCell ref="I8:I9"/>
    <mergeCell ref="J8:J9"/>
    <mergeCell ref="H10:H11"/>
    <mergeCell ref="K13:K16"/>
    <mergeCell ref="A35:A40"/>
    <mergeCell ref="B35:B40"/>
    <mergeCell ref="C35:C40"/>
    <mergeCell ref="G35:G40"/>
    <mergeCell ref="H38:H40"/>
    <mergeCell ref="I38:I40"/>
    <mergeCell ref="J38:J40"/>
    <mergeCell ref="A23:A28"/>
    <mergeCell ref="B23:B28"/>
    <mergeCell ref="C23:C28"/>
    <mergeCell ref="G23:G28"/>
    <mergeCell ref="K10:K11"/>
    <mergeCell ref="J35:J37"/>
    <mergeCell ref="K35:K37"/>
    <mergeCell ref="G17:G22"/>
    <mergeCell ref="H17:H22"/>
    <mergeCell ref="I17:I22"/>
    <mergeCell ref="A109:A114"/>
    <mergeCell ref="B109:B114"/>
    <mergeCell ref="C109:C114"/>
    <mergeCell ref="B107:B108"/>
    <mergeCell ref="A107:A108"/>
    <mergeCell ref="C107:C108"/>
    <mergeCell ref="A92:A97"/>
    <mergeCell ref="B92:B97"/>
    <mergeCell ref="C92:C97"/>
    <mergeCell ref="H153:H158"/>
    <mergeCell ref="I153:I158"/>
    <mergeCell ref="J153:J158"/>
    <mergeCell ref="A147:A152"/>
    <mergeCell ref="B147:B152"/>
    <mergeCell ref="C147:C152"/>
    <mergeCell ref="G147:G152"/>
    <mergeCell ref="H147:H152"/>
    <mergeCell ref="I147:I152"/>
    <mergeCell ref="J147:J152"/>
    <mergeCell ref="A153:A158"/>
    <mergeCell ref="B153:B158"/>
    <mergeCell ref="C153:C158"/>
    <mergeCell ref="G153:G158"/>
    <mergeCell ref="A135:A140"/>
    <mergeCell ref="B135:B140"/>
    <mergeCell ref="C135:C140"/>
    <mergeCell ref="G135:G140"/>
    <mergeCell ref="H135:H140"/>
    <mergeCell ref="K190:K195"/>
    <mergeCell ref="I184:I189"/>
    <mergeCell ref="J184:J189"/>
    <mergeCell ref="K184:K189"/>
    <mergeCell ref="I171:I177"/>
    <mergeCell ref="J171:J177"/>
    <mergeCell ref="A190:A195"/>
    <mergeCell ref="B190:B195"/>
    <mergeCell ref="C190:C195"/>
    <mergeCell ref="E176:E177"/>
    <mergeCell ref="F175:F176"/>
    <mergeCell ref="G190:G195"/>
    <mergeCell ref="C178:C183"/>
    <mergeCell ref="H178:H183"/>
    <mergeCell ref="I178:I183"/>
    <mergeCell ref="G184:G189"/>
    <mergeCell ref="A184:A189"/>
    <mergeCell ref="B184:B189"/>
    <mergeCell ref="C184:C189"/>
    <mergeCell ref="H184:H189"/>
    <mergeCell ref="G178:G183"/>
    <mergeCell ref="H190:H195"/>
    <mergeCell ref="A171:A177"/>
    <mergeCell ref="B171:B177"/>
    <mergeCell ref="I190:I195"/>
    <mergeCell ref="A178:A183"/>
    <mergeCell ref="B178:B183"/>
    <mergeCell ref="J190:J195"/>
    <mergeCell ref="A165:A170"/>
    <mergeCell ref="H159:H164"/>
    <mergeCell ref="C171:C177"/>
    <mergeCell ref="H171:H177"/>
    <mergeCell ref="D175:D176"/>
    <mergeCell ref="B165:B170"/>
    <mergeCell ref="C165:C170"/>
    <mergeCell ref="H165:H170"/>
    <mergeCell ref="G165:G170"/>
    <mergeCell ref="G171:G177"/>
    <mergeCell ref="B1:L1"/>
    <mergeCell ref="K159:K164"/>
    <mergeCell ref="K178:K183"/>
    <mergeCell ref="I165:I170"/>
    <mergeCell ref="J165:J170"/>
    <mergeCell ref="I159:I164"/>
    <mergeCell ref="J159:J164"/>
    <mergeCell ref="J178:J183"/>
    <mergeCell ref="K165:K170"/>
    <mergeCell ref="K171:K177"/>
    <mergeCell ref="K38:K40"/>
    <mergeCell ref="J68:J73"/>
    <mergeCell ref="H68:H73"/>
    <mergeCell ref="I68:I73"/>
    <mergeCell ref="J50:J55"/>
    <mergeCell ref="K50:K55"/>
    <mergeCell ref="J129:J134"/>
    <mergeCell ref="J125:J128"/>
    <mergeCell ref="I115:I120"/>
    <mergeCell ref="J115:J120"/>
    <mergeCell ref="H109:H114"/>
    <mergeCell ref="I109:I114"/>
    <mergeCell ref="J109:J114"/>
    <mergeCell ref="H115:H120"/>
    <mergeCell ref="I228:I232"/>
    <mergeCell ref="J228:J232"/>
    <mergeCell ref="K228:K232"/>
    <mergeCell ref="B233:B237"/>
    <mergeCell ref="A233:A237"/>
    <mergeCell ref="C233:C237"/>
    <mergeCell ref="B228:B232"/>
    <mergeCell ref="C228:C232"/>
    <mergeCell ref="C243:C247"/>
    <mergeCell ref="B243:B247"/>
    <mergeCell ref="A243:A247"/>
    <mergeCell ref="G233:G237"/>
    <mergeCell ref="G243:G247"/>
    <mergeCell ref="A228:A232"/>
    <mergeCell ref="G228:G232"/>
    <mergeCell ref="H228:H232"/>
    <mergeCell ref="B238:B242"/>
    <mergeCell ref="C238:C242"/>
    <mergeCell ref="G253:G257"/>
    <mergeCell ref="B249:B252"/>
    <mergeCell ref="A253:A256"/>
    <mergeCell ref="C248:C252"/>
    <mergeCell ref="B115:B120"/>
    <mergeCell ref="B121:B128"/>
    <mergeCell ref="A121:A128"/>
    <mergeCell ref="A115:A120"/>
    <mergeCell ref="C115:C120"/>
    <mergeCell ref="C121:C128"/>
    <mergeCell ref="G115:G120"/>
    <mergeCell ref="G121:G128"/>
    <mergeCell ref="F121:F122"/>
    <mergeCell ref="F123:F124"/>
    <mergeCell ref="D121:D122"/>
    <mergeCell ref="E122:E123"/>
    <mergeCell ref="D123:D124"/>
    <mergeCell ref="E124:E125"/>
    <mergeCell ref="A159:A164"/>
    <mergeCell ref="B159:B164"/>
    <mergeCell ref="C159:C164"/>
    <mergeCell ref="G159:G164"/>
    <mergeCell ref="G86:G91"/>
    <mergeCell ref="C62:C67"/>
    <mergeCell ref="B98:B106"/>
    <mergeCell ref="C98:C106"/>
    <mergeCell ref="B74:B79"/>
    <mergeCell ref="A74:A79"/>
    <mergeCell ref="C74:C79"/>
    <mergeCell ref="A86:A91"/>
    <mergeCell ref="B86:B91"/>
    <mergeCell ref="C86:C91"/>
    <mergeCell ref="B80:B85"/>
    <mergeCell ref="A80:A85"/>
    <mergeCell ref="C80:C85"/>
  </mergeCells>
  <pageMargins left="0" right="0" top="0.11811023622047245" bottom="0" header="0.15748031496062992" footer="0"/>
  <pageSetup paperSize="9"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 sqref="B4:F12"/>
    </sheetView>
  </sheetViews>
  <sheetFormatPr defaultRowHeight="15" x14ac:dyDescent="0.25"/>
  <cols>
    <col min="2" max="2" width="9.140625" customWidth="1"/>
    <col min="4" max="6" width="9.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на 01.07.2021</vt:lpstr>
      <vt:lpstr>Лист1</vt:lpstr>
      <vt:lpstr>'на 01.07.2021'!Заголовки_для_печати</vt:lpstr>
      <vt:lpstr>'на 01.07.2021'!Область_печати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Воробьев Александр Сергеевич</dc:creator>
  <cp:lastModifiedBy>123</cp:lastModifiedBy>
  <cp:lastPrinted>2021-07-09T12:26:47Z</cp:lastPrinted>
  <dcterms:created xsi:type="dcterms:W3CDTF">2016-03-31T06:34:17Z</dcterms:created>
  <dcterms:modified xsi:type="dcterms:W3CDTF">2021-07-13T12:16:48Z</dcterms:modified>
</cp:coreProperties>
</file>